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massiel.segura\Desktop\Financiero Abril\"/>
    </mc:Choice>
  </mc:AlternateContent>
  <xr:revisionPtr revIDLastSave="0" documentId="13_ncr:1_{28CB7F5E-02E6-4512-855A-407F2FA0CDE7}" xr6:coauthVersionLast="47" xr6:coauthVersionMax="47" xr10:uidLastSave="{00000000-0000-0000-0000-000000000000}"/>
  <bookViews>
    <workbookView xWindow="-120" yWindow="-120" windowWidth="29040" windowHeight="15840" xr2:uid="{CA082B3F-E0F6-4F16-B184-68315F9AC064}"/>
  </bookViews>
  <sheets>
    <sheet name="LIBRO BANCO ABRIL 2023" sheetId="1" r:id="rId1"/>
  </sheets>
  <externalReferences>
    <externalReference r:id="rId2"/>
    <externalReference r:id="rId3"/>
    <externalReference r:id="rId4"/>
    <externalReference r:id="rId5"/>
  </externalReferences>
  <definedNames>
    <definedName name="_xlnm.Print_Area" localSheetId="0">'LIBRO BANCO ABRIL 2023'!$A$1:$UWZ$461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8" i="1" l="1"/>
  <c r="F357" i="1"/>
  <c r="F448" i="1" l="1"/>
  <c r="F449" i="1" s="1"/>
  <c r="F17" i="1"/>
  <c r="F18" i="1" s="1"/>
  <c r="F19" i="1" s="1"/>
  <c r="D413" i="1" l="1"/>
  <c r="D411" i="1"/>
  <c r="C411" i="1"/>
  <c r="D410" i="1"/>
  <c r="C410" i="1"/>
  <c r="D409" i="1"/>
  <c r="C409" i="1"/>
  <c r="D408" i="1"/>
  <c r="C408" i="1"/>
  <c r="D407" i="1"/>
  <c r="C407" i="1"/>
  <c r="D406" i="1"/>
  <c r="C406" i="1"/>
  <c r="D405" i="1"/>
  <c r="C405" i="1"/>
  <c r="D404" i="1"/>
  <c r="C404" i="1"/>
  <c r="D403" i="1"/>
  <c r="C403" i="1"/>
  <c r="D402" i="1"/>
  <c r="C402" i="1"/>
  <c r="D401" i="1"/>
  <c r="C401" i="1"/>
  <c r="D400" i="1"/>
  <c r="C400" i="1"/>
  <c r="D399" i="1"/>
  <c r="C399" i="1"/>
  <c r="D398" i="1"/>
  <c r="C398" i="1"/>
  <c r="D397" i="1"/>
  <c r="C397" i="1"/>
  <c r="D396" i="1"/>
  <c r="C396" i="1"/>
  <c r="D395" i="1"/>
  <c r="C395" i="1"/>
  <c r="D394" i="1"/>
  <c r="C394" i="1"/>
  <c r="D393" i="1"/>
  <c r="C393" i="1"/>
  <c r="D392" i="1"/>
  <c r="C392" i="1"/>
  <c r="D391" i="1"/>
  <c r="C391" i="1"/>
  <c r="D390" i="1"/>
  <c r="C390" i="1"/>
  <c r="D389" i="1"/>
  <c r="C389" i="1"/>
  <c r="D388" i="1"/>
  <c r="C388" i="1"/>
  <c r="D387" i="1"/>
  <c r="C387" i="1"/>
  <c r="D386" i="1"/>
  <c r="C386" i="1"/>
  <c r="D385" i="1"/>
  <c r="C385" i="1"/>
  <c r="D384" i="1"/>
  <c r="C384" i="1"/>
  <c r="D383" i="1"/>
  <c r="C383" i="1"/>
  <c r="D382" i="1"/>
  <c r="C382" i="1"/>
  <c r="D381" i="1"/>
  <c r="C381" i="1"/>
  <c r="D380" i="1"/>
  <c r="C380" i="1"/>
  <c r="A380" i="1"/>
  <c r="D379" i="1"/>
  <c r="C379" i="1"/>
  <c r="A379" i="1"/>
  <c r="D378" i="1"/>
  <c r="C378" i="1"/>
  <c r="A378" i="1"/>
  <c r="D377" i="1"/>
  <c r="C377" i="1"/>
  <c r="A377" i="1"/>
  <c r="D376" i="1"/>
  <c r="C376" i="1"/>
  <c r="A376" i="1"/>
  <c r="D375" i="1"/>
  <c r="C375" i="1"/>
  <c r="A375" i="1"/>
  <c r="D374" i="1"/>
  <c r="C374" i="1"/>
  <c r="A374" i="1"/>
  <c r="D373" i="1"/>
  <c r="C373" i="1"/>
  <c r="A373" i="1"/>
  <c r="D372" i="1"/>
  <c r="C372" i="1"/>
  <c r="A372" i="1"/>
  <c r="D371" i="1"/>
  <c r="C371" i="1"/>
  <c r="A371" i="1"/>
  <c r="D370" i="1"/>
  <c r="C370" i="1"/>
  <c r="A370" i="1"/>
  <c r="D369" i="1"/>
  <c r="C369" i="1"/>
  <c r="A369" i="1"/>
  <c r="D368" i="1"/>
  <c r="C368" i="1"/>
  <c r="A368" i="1"/>
  <c r="D367" i="1"/>
  <c r="C367" i="1"/>
  <c r="A367" i="1"/>
  <c r="D366" i="1"/>
  <c r="C366" i="1"/>
  <c r="A366" i="1"/>
  <c r="D365" i="1"/>
  <c r="C365" i="1"/>
  <c r="A365" i="1"/>
  <c r="D364" i="1"/>
  <c r="C364" i="1"/>
  <c r="A364" i="1"/>
  <c r="D363" i="1"/>
  <c r="C363" i="1"/>
  <c r="A363" i="1"/>
  <c r="D362" i="1"/>
  <c r="C362" i="1"/>
  <c r="A362" i="1"/>
  <c r="D361" i="1"/>
  <c r="C361" i="1"/>
  <c r="A361" i="1"/>
  <c r="D360" i="1"/>
  <c r="C360" i="1"/>
  <c r="A360" i="1"/>
  <c r="D359" i="1"/>
  <c r="C359" i="1"/>
  <c r="A359" i="1"/>
  <c r="D358" i="1"/>
  <c r="C358" i="1"/>
  <c r="A358" i="1"/>
  <c r="E357" i="1"/>
  <c r="C357" i="1"/>
  <c r="A357" i="1"/>
  <c r="E355" i="1"/>
  <c r="E354" i="1"/>
  <c r="F353" i="1"/>
  <c r="D317" i="1"/>
  <c r="C315" i="1"/>
  <c r="A315" i="1"/>
  <c r="C314" i="1"/>
  <c r="A314" i="1"/>
  <c r="F313" i="1"/>
  <c r="F314" i="1" s="1"/>
  <c r="F315" i="1" s="1"/>
  <c r="F316" i="1" s="1"/>
  <c r="F280" i="1"/>
  <c r="F281" i="1" s="1"/>
  <c r="F238" i="1"/>
  <c r="F239" i="1" s="1"/>
  <c r="F191" i="1"/>
  <c r="F192" i="1" s="1"/>
  <c r="A187" i="1"/>
  <c r="A234" i="1" s="1"/>
  <c r="A276" i="1" s="1"/>
  <c r="A310" i="1" s="1"/>
  <c r="A350" i="1" s="1"/>
  <c r="A444" i="1" s="1"/>
  <c r="F156" i="1"/>
  <c r="F157" i="1" s="1"/>
  <c r="F124" i="1"/>
  <c r="F125" i="1" s="1"/>
  <c r="F126" i="1" s="1"/>
  <c r="D95" i="1"/>
  <c r="C57" i="1"/>
  <c r="B57" i="1"/>
  <c r="A57" i="1"/>
  <c r="C56" i="1"/>
  <c r="B56" i="1"/>
  <c r="A56" i="1"/>
  <c r="C55" i="1"/>
  <c r="B55" i="1"/>
  <c r="A55" i="1"/>
  <c r="C54" i="1"/>
  <c r="B54" i="1"/>
  <c r="A54" i="1"/>
  <c r="C53" i="1"/>
  <c r="B53" i="1"/>
  <c r="A53" i="1"/>
  <c r="C52" i="1"/>
  <c r="B52" i="1"/>
  <c r="A52" i="1"/>
  <c r="C51" i="1"/>
  <c r="B51" i="1"/>
  <c r="A51" i="1"/>
  <c r="C50" i="1"/>
  <c r="B50" i="1"/>
  <c r="A50" i="1"/>
  <c r="C49" i="1"/>
  <c r="B49" i="1"/>
  <c r="A49" i="1"/>
  <c r="C48" i="1"/>
  <c r="B48" i="1"/>
  <c r="A48" i="1"/>
  <c r="C47" i="1"/>
  <c r="B47" i="1"/>
  <c r="A47" i="1"/>
  <c r="E46" i="1"/>
  <c r="C46" i="1"/>
  <c r="A46" i="1"/>
  <c r="E45" i="1"/>
  <c r="C45" i="1"/>
  <c r="E44" i="1"/>
  <c r="A44" i="1"/>
  <c r="F43" i="1"/>
  <c r="F44" i="1" l="1"/>
  <c r="F45" i="1" s="1"/>
  <c r="F46" i="1" s="1"/>
  <c r="F317" i="1"/>
  <c r="F318" i="1" s="1"/>
  <c r="F354" i="1"/>
  <c r="F355" i="1" s="1"/>
  <c r="F359" i="1" l="1"/>
  <c r="F360" i="1" s="1"/>
  <c r="F361" i="1" s="1"/>
  <c r="F362" i="1" s="1"/>
  <c r="F363" i="1" s="1"/>
  <c r="F364" i="1" s="1"/>
  <c r="F365" i="1" s="1"/>
  <c r="F366" i="1" s="1"/>
  <c r="F367" i="1" s="1"/>
  <c r="F368" i="1" s="1"/>
  <c r="F369" i="1" s="1"/>
  <c r="F370" i="1" s="1"/>
  <c r="F371" i="1" s="1"/>
  <c r="F372" i="1" s="1"/>
  <c r="F373" i="1" s="1"/>
  <c r="F374" i="1" s="1"/>
  <c r="F375" i="1" s="1"/>
  <c r="F376" i="1" s="1"/>
  <c r="F377" i="1" s="1"/>
  <c r="F378" i="1" s="1"/>
  <c r="F379" i="1" s="1"/>
  <c r="F380" i="1" s="1"/>
  <c r="F381" i="1" s="1"/>
  <c r="F382" i="1" s="1"/>
  <c r="F383" i="1" s="1"/>
  <c r="F384" i="1" s="1"/>
  <c r="F385" i="1" s="1"/>
  <c r="F386" i="1" s="1"/>
  <c r="F387" i="1" s="1"/>
  <c r="F388" i="1" s="1"/>
  <c r="F389" i="1" s="1"/>
  <c r="F390" i="1" s="1"/>
  <c r="F391" i="1" s="1"/>
  <c r="F392" i="1" s="1"/>
  <c r="F393" i="1" s="1"/>
  <c r="F394" i="1" s="1"/>
  <c r="F395" i="1" s="1"/>
  <c r="F396" i="1" s="1"/>
  <c r="F397" i="1" s="1"/>
  <c r="F398" i="1" s="1"/>
  <c r="F399" i="1" s="1"/>
  <c r="F400" i="1" s="1"/>
  <c r="F401" i="1" s="1"/>
  <c r="F402" i="1" s="1"/>
  <c r="F403" i="1" s="1"/>
  <c r="F404" i="1" s="1"/>
  <c r="F405" i="1" s="1"/>
  <c r="F406" i="1" s="1"/>
  <c r="F407" i="1" s="1"/>
  <c r="F408" i="1" s="1"/>
  <c r="F409" i="1" s="1"/>
  <c r="F410" i="1" s="1"/>
  <c r="F411" i="1" s="1"/>
  <c r="F412" i="1" s="1"/>
  <c r="F413" i="1" s="1"/>
  <c r="F414" i="1" s="1"/>
  <c r="F356" i="1"/>
  <c r="XFD358" i="1"/>
  <c r="F47" i="1"/>
  <c r="F48" i="1" s="1"/>
  <c r="F49" i="1" s="1"/>
  <c r="F50" i="1" s="1"/>
  <c r="F51" i="1" s="1"/>
  <c r="F52" i="1" s="1"/>
  <c r="F53" i="1" s="1"/>
  <c r="F54" i="1" s="1"/>
  <c r="F55" i="1" s="1"/>
  <c r="F56" i="1" s="1"/>
  <c r="F57" i="1" s="1"/>
  <c r="F58" i="1" l="1"/>
  <c r="F59" i="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F85" i="1" s="1"/>
  <c r="F86" i="1" s="1"/>
  <c r="F87" i="1" s="1"/>
  <c r="F88" i="1" s="1"/>
  <c r="F89" i="1" s="1"/>
  <c r="F90" i="1" s="1"/>
  <c r="F91" i="1" s="1"/>
  <c r="F92" i="1" s="1"/>
  <c r="F93" i="1" s="1"/>
  <c r="F94" i="1" s="1"/>
  <c r="F95" i="1" s="1"/>
  <c r="F96" i="1" s="1"/>
  <c r="F97" i="1" s="1"/>
</calcChain>
</file>

<file path=xl/sharedStrings.xml><?xml version="1.0" encoding="utf-8"?>
<sst xmlns="http://schemas.openxmlformats.org/spreadsheetml/2006/main" count="397" uniqueCount="161">
  <si>
    <t>DIRECCIÓN DE CONTABILIDAD</t>
  </si>
  <si>
    <t xml:space="preserve">LIBRO DE BANCO </t>
  </si>
  <si>
    <t>CUENTA N°010-391767-5</t>
  </si>
  <si>
    <t>DEL 01 AL 30 DE ABRIL  2023</t>
  </si>
  <si>
    <t>VALORES EN RD$</t>
  </si>
  <si>
    <t>FECHA</t>
  </si>
  <si>
    <t>No. CK/TRANSF.</t>
  </si>
  <si>
    <t>DESCRIPCIÓN</t>
  </si>
  <si>
    <t>DEBITO</t>
  </si>
  <si>
    <t>CREDITO</t>
  </si>
  <si>
    <t>BALANCE</t>
  </si>
  <si>
    <t>BALANCE ANTERIOR</t>
  </si>
  <si>
    <t>BAN008259</t>
  </si>
  <si>
    <t>DEV SOBRAN VIAT COMB PEAJE OFIC#VSTP 307/2022 CALENDARIO ESC</t>
  </si>
  <si>
    <t>COMISION</t>
  </si>
  <si>
    <t>Preparado por:</t>
  </si>
  <si>
    <t>Autorizado por</t>
  </si>
  <si>
    <t>Wendy T. Jerez</t>
  </si>
  <si>
    <t xml:space="preserve">Contadora </t>
  </si>
  <si>
    <t>Encargado de área en Contabilidad</t>
  </si>
  <si>
    <t>Nilson Daniel Moya Maceo</t>
  </si>
  <si>
    <t>Director</t>
  </si>
  <si>
    <t xml:space="preserve">LIBRO BANCO </t>
  </si>
  <si>
    <t>CUENTA N°240-01850-9</t>
  </si>
  <si>
    <t>LIBR. NO.5492,DOC. 0096 FONDO POR EXC.MINERD(8509)</t>
  </si>
  <si>
    <t>4/14/2023</t>
  </si>
  <si>
    <t>3198</t>
  </si>
  <si>
    <t>Cancelado: PAG00370581, POR CADUCIDAD</t>
  </si>
  <si>
    <t>PAG00380851</t>
  </si>
  <si>
    <t>PAGO VIATICOS AL PERSONAL DEL VICEMINISTERIO DE SUPERVISION , EVALUACION Y CONTROL DE LA CALIDAD EDUCATIVA, POR LA PARTICIPACION DEL VICEMINISTRO DR. OSCAR AMARGOS, EN EL SEMINARIO DE BUENAS PRACTICAS DE GESTION EN LA REGIONAL 08- SANTIAGO DE LOS CABALLEROS, EN FECHA JUEVES 16 DE MARZO 2023, SEGUN OFICIO MINERD/OSEC-053-2023.</t>
  </si>
  <si>
    <t>PAG00380768</t>
  </si>
  <si>
    <t>PAGO VIÁTICOS PARA EL PERSONAL DE LA DIRECCIÓN DE CULTURA , POR PARTICIPAR EN LA INAUGURACIÓN DEL PUNTO DE LECTURA Y CHARLAS DE ANIMACIÓN EN CONSTANZA, ACTIVIDAD REALIZADA EL DIA 24 DE MARZO DEL MES EN CURSO, OFIC.DGC-059/2023.</t>
  </si>
  <si>
    <t>PAG00380650</t>
  </si>
  <si>
    <t>PAGO PARA CUBRIR VIATICOS Y TRANSPORTE AL PERSONAL DE LA DIRECCION DE ACREDITACION DE CENTROS EDUCATIVOS PARA LA SOCIALIZACION Y  VALIDACION DE LA ADECUACION CURRICULAR, QUE SE REALIZO EL DIA 10 DE MARZO DEL 2023 EN LA REGIONAL DE EDUCACION 06, SEGUN OFICIO DACE No. 067-2023.</t>
  </si>
  <si>
    <t>4/13/2023</t>
  </si>
  <si>
    <t>PAG00378942</t>
  </si>
  <si>
    <t>PAGO DE VIATICOS, COMBUSTIBLE, PEAJE Y TRANSPORTE, PARA CUBRIR EL PERSONAL DE JORNADA ESCOLAR EXTENDIDA QUE ESTARA PARTICIPANDO EN EL LEVANTAMIENTO DE INFORMACION DE LOS CENTRO EDUCATIVOS PENDIENTES DE INGRESAR A JORNADA ESCOLAR EXTENDIDA, EN LAS 18 REGIONALES EDUCATIVAS DEL MINERD CON SUS DISTRITOS, SE REALIZARA EN FECHA DEL 13 DE FEBRERO AL 24 DE MARZO DEL 2023, SEGUN OFICIO PJEE#035/2023.</t>
  </si>
  <si>
    <t>PAG00377896</t>
  </si>
  <si>
    <t>PAGO DE SUSTENTACION Y TRANSPORTE, A TÉCNICOS DOCENTES NACIONALES Y TECNICOS DEL DISTRITO 15-03,  POR HABER REALIZADO EL LEVANTAMIENTO PILOTO ESTUDIO DE DEMANDA DE PERSONAL DOCENTE A LOS CENTROS EDUCATIVOS CORRESPONDIENTE A DICHO DISTRITO, SOLICITADO POR LA DIRECCIÓN GENERAL DE SUPERVISIÓN EDUCATIVA. SEGÚN OFICIO DGSE 0007-2023.</t>
  </si>
  <si>
    <t>PAG00380482</t>
  </si>
  <si>
    <t>TRANSFERENCIA PARA LOS TÉCNICOS DE EVALUACIÓN REGIONALES Y DISTRITALES PARA CUBRIR GASTOS DE PASAJE EN LA FAMILIARIZACIÓN DE LA PRUEBA NACIONAL 2023, SOLICITADO POR LA DIRECCIÓN DE EVALUACIÓN DE LA CALIDAD OFICIO N°DPN 053-2023.</t>
  </si>
  <si>
    <t>PAG00379889</t>
  </si>
  <si>
    <t>PAGO VIÁTICOS, PASAJE, COMBUSTIBLE Y PEAJE, PARA EL PERSONAL DE JORNADA ESCOLAR EXTENDIDA, PARA PARTICIPAR EN EL ENCUENTRO DE SEGUIMIENTO A LA OPERATIVIDAD DE LA INDUCCIÓN RECIBIDA, CON LOS TECNICOS REGIONALES, DISTRITALES Y COORDINADORES DE EJES, EN LAS 18 REGIONALES EDUCATIVAS DE ESTE MINISTERIO, ACTIVIDAD A REALIZARSE DEL 13 AL 22 DE MARZO 2023, OFIC.PJEE-059/2023.</t>
  </si>
  <si>
    <t>PAG00378124</t>
  </si>
  <si>
    <t>PAGO DE VIATICOS, SUSTENTACION, PASAJES Y PEAJES, PARA LOS TALLERES DEL "DIA INTERNACIONAL DE LA NIÑA", DIRIGIDOS A ESTUDIANTES, DOCENTES, PERSONAL TECNICO REGIONAL Y DISTRITAL, LAS CUALES FUERON IMPARTIDAS EN 17 REGIONALES, SEGUN OFICIO DEGD # 0017/2023.</t>
  </si>
  <si>
    <t>PAG00377803</t>
  </si>
  <si>
    <t>PARA CUBRIR PAGO DE VIATICOS, COMBUSTIBLE, TRANSPORTE Y PEAJE EN LA MOTIVACION A LAS PRUEBAS DIAGNOSTICAS,  EN LAS REGIONALES DE BARAHONA, SAN JUAN, AZUA, SAN PEDRO DE MACORIS, LA VEGA, SAN FRANCISCO DE MACORIS, SANTIAGO, MAO, PUERTO PLATA, HIGUEY, MONTE CRISTI, NAGUA, COTUI, MONTE PLATA, NEIBA Y SUS DISTRITOS EDUCATIVOS, SEGUN OFICIO OSEC # 553-2022 DE FECHA 05/12/2022.</t>
  </si>
  <si>
    <t>PAG00380846</t>
  </si>
  <si>
    <t>PAGO VIATICOS AL PERSONAL DEL VICEMINISTERIO DE SUPERVISION , EVALUACION Y CONTROL DE LA CALIDAD EDUCATIVA, POR LA REPRESENTACION DEL VICEMINISTRO DR. OSCAR AMARGOS, EN EL DISTRITO 18-05 DUVERGE, EN LA INAUGURACION DE LA ESCUELA FIDELINA ANDINO , EN FECHA SABADO 18 DE MARZO 2023, SEGUN OFICIO MINERD/OSEC-055-2023.</t>
  </si>
  <si>
    <t>PAG00379798</t>
  </si>
  <si>
    <t>PAGO DE TRANSPORTE Y VIATICOS METROPOLITANOS DE LA DIR. DE ACREDITACION DE CENTROS EDUCATIVOS (DACE) , PARA DAR SEGUIMIENTO A LAS INSTITUCIONES EDUCATIVAS PRIVADAS A LAS CUALES SE LES HA ESTABLECIDO PLANES DE MEJORAS Y REEVALUAR LOS CENTROS EDUCATIVOS PRIVADOS ACREDITADOS, EL CUAL SE REALIZARA DEL 06 AL  10 DE MARZO 2023 EN LAS REGIONALES DE EDUCACION 10 Y 15, SEGUN OFICIO DACE # 043-2023 DE FECHA 16/02/2023.</t>
  </si>
  <si>
    <t>PAG00380529</t>
  </si>
  <si>
    <t>PAGO DE VIATICOS AL PERSONAL DEL VICEMINISTERIO DE SUPERVISION, EVALUACION Y CONTROL DE LA CALIDAD EDUCATIVA, PARA LA REUNION DEL VICEMINISTRO DR. OSCAR AMARGOS, EN LA REGIONAL (09) MAO, CON LOS DIRECTORES REGIONALES Y LOS DIRECTORES DISTRITALES CO LA FINALIDAD DE TRATAR DIVERSOS TEMAS CON LA ADP EN EL DISTRITO 09-01, EN FECHA 07 DE MARZO 2023, SEGUN OFICIO MINERD-OSEC #049/2023.</t>
  </si>
  <si>
    <t>PAG00378101</t>
  </si>
  <si>
    <t>PAGO PASAJE AL PERSONAL DE LA DIRECION GENERAL DE EDUCACION PRIMARIA PARA LA ACTIVIDAD "ENCUENTRO DE FORMACION PARA ORIENTAR LOS PROCESOS PEDAGOGICOS DE LOS CENTROS MULTIGRADOS", DEL 1 AL 3 DE MARZO DEL 2023, CON LA PARTICIPACION DE TECNICOS NACIONALES, REGIONALES Y DISTRITALES COORDINADORES DEL NIVEL PRIMARIO Y MULTIGRADO, SEGUN OFICIO-DGEP #06/2023.</t>
  </si>
  <si>
    <t>PAG00379652</t>
  </si>
  <si>
    <t>PAGO DE VIATICOS, TRANSPORTE, COMBUSTIBLE Y PEAJE, PARA LAS PERSONAS QUE VIAJARAN A LAS REGIONALES 01, 02, 03, 04, 05, 06, 07, 08, 10, 11, 12, 13, 14, 15, 16, 17 Y 18, LOS DIAS 01, 02, 03,06, 07, 08, 09, 10, 13, 14, 15, 16 Y 17 DE MARZO 2023, CON EL PROPOSITO DE REALIZAR EVALUACION DE ESPACIOS E INFRAESTRUCTURA PARA INSTALACION DE LOS TALLERES Y LABORATORIOS PARA EL PROYECTO Y FORTALECIMIENTO DE LA EDUCACION TECNICO PROFESIONAL, PRIMERA ETAPA 2023, SEGUN OFICIO/DETP # 38-2023, DE FECHA 06/02/2023.</t>
  </si>
  <si>
    <t>PAG00375148</t>
  </si>
  <si>
    <t>PAGO DE ALIMENTACION Y TRANSPORTE, A LA DIRECCION GENERAL DE EDUCACION PRIMARIA PARA LA ACTIVIDAD "APLICACION Y ANALISIS DE INSTRUMENTO DE RECOGIDA DE INFORMACION SOBRE EL PROCESO DE APRENDIZAJE DE LA LENGUA ESCRITA EN LOS ESTUDIANTES DE CADA GRADO DEL PRIMER Y SEGUNDO CICLO DEL NIVEL PRIMARIO", 4TO TRIMESTRE; LA CUAL SE REALIZARÁ DEL 12 AL 14 DE DICIEMBRE DEL 2022, CON LA PARTICIPACION DE TECNICOS NACIONALES, REGIONALES Y DISTRITALES DEL NIVEL PRIMARIO, SEGUN OFICIO DGEP#497/2022.</t>
  </si>
  <si>
    <t>PAG00380552</t>
  </si>
  <si>
    <t>PAGO VIATICOS, COMBUSTIBLE,PASAJE Y PEAJE, PARA EL PERSONAL DE LA DIRECCION DE EDUCACION TECNICO PROFESIONAL QUE PARTICIPARAN EN ACTIVIDADES QUE SE LLEVARAN A CABO EN LAS REGIONALES 03, AZUA, 08 SANTIAGO, 07 SAN FRANCISCO DE MACORIS, 05 SAN PEDRO DE MACORIS EN LA ROMANA, LOS DIAS 11,13,14,18, Y 20 DE ABRIL 2023, CON EL PROPOSITO DE REALIZAR ORIENTACION SOBRE PROTOCOLO DE RECEPCION DE EQUIPAMIENTOS DE TALLERES Y LABORATORIOS DE CENTROS DE EDUCACION TECNICOS PROFESIONAL (ETP) DIRIGIDO A LOS DIRECTORES, COORDINADORES, DOCENTES TECNICOS DE CENTROS EDUCATIVOS Y TECNICOS ENLACES REGIONALES Y DISTRITALES DE LA EDUCACION TECNICOS PROFESIONAL, QUE PARTICIPARAN EN ENCUENTRO DE ORIENTACION, SEGUN OFICIO MINERD-DETP-63-2023</t>
  </si>
  <si>
    <t>PAG00375966</t>
  </si>
  <si>
    <t>PAGO VIÁTICOS, AL PERSONAL QUE PARTICIPÓ EN LA PREPARACIÓN DE 8,000 KIT DE MATERIALES GASTABLES A SER ENTREGADOS A LOS CENTROS EDUCATIVOS DEL PAÍS, A LAS AULAS DE LOS GRADOS PRE-KINDER, KINDER Y PRE-PRIMARIO DEL NIVEL INICIAL, PARA SUPLIR LA NECESIDAD DEL AÑO ESCOLAR 2022-2023; LOS MISMOS FUERON REALIZADOS EN EL ALMACÉN DE HAINA DEL 22 DE NOVIEMBRE AL 09 DE DICIEMBRE 2022. SOLICITADO POR LA DIRECCIÓN GENERAL DE EDUCACIÓN INICIAL; SEGÚN OFICIO DGEI-273-2022.</t>
  </si>
  <si>
    <t>PAG00375168</t>
  </si>
  <si>
    <t>PAGO DE VIATICOS, TRANSPORTE, COMBUSTIBLE Y PEAJE A LA DIRECCIÓN GENERAL DE EDUCACIÓN PRIMARIA, CORRESPONDIENTE A LA APLICACIÓN Y ANALISIS DE INSTRUMENTO DE RECOGIDA DE INFORMACION SOBRE EL PROCESO DE APRENDIZAJE DE LA LENGUA ESCRITA EN LOS ESTUDIANTES DE CADA GRADO DEL PRIMER Y SEGUNDO CICLO DEL NIVEL PRIMARIO, 4TO TRIMESTRE; LA CUAL SE REALIZARÁ DEL 12 AL 14 DE DICIEMBRE DEL 2022, SEGÚN OFICIO DGEP-498-2022.</t>
  </si>
  <si>
    <t>PAG00380525</t>
  </si>
  <si>
    <t>PAGO DE VIATICOS Y TRANSPORTE A PERSONAL DE LA DIRECCION GENERAL DE EDUCACION DE JOVENES Y ADULTOS, QUIENES PARTICIPARON EN ENCUENTRO CON DIRECTORES DE CENTROS Y PERSONAL TECNICO REGIONAL Y DISTRITAL DE EDUCACION BASICA DE PERSONAS JOVENES Y ADULTAS, DE LAS REGIONALES: MONTECRISTIS 13 Y MAO 09, SEGUN OFICIO DGEA No.093-2023.</t>
  </si>
  <si>
    <t>PAG00380597</t>
  </si>
  <si>
    <t>PAGO DE VIATICOS Y TRANSPORTE A LOS TECNICOS DE LA DIRECCIÓN DE EDUCACIÓN TECNICO PROFESIONAL QUE VIAJARAN A LAS REGIONALES 04,05,06,10,12,14,15,16 Y 17 LOS DIAS 10,11,12,13,14,17,18 Y 19 DE ABRIL DEL 2023, CON EL PROPOSITO DE REALIZAR VISITAS DE EVALUACIÓN DE LOS 17 TALLERES PRELIMINARES A LOS 31 CENTRO DEL PROYECTO OCI-MINERD SOBRE EL EQUIPAMIENTO. SEGÚN OFICIO NO. DETP 73-2023.</t>
  </si>
  <si>
    <t>PAG00374528</t>
  </si>
  <si>
    <t>PAGO DE VIÁTICOS, COMBUSTIBLE, PEAJE Y PASAJE PARA CUBRIR DE LA ACTIVIDAD, ACOMPAÑAMIENTO Y MONITOREO DEL PROCESO DE CONFORMACIÓN DE LAS APMAE, DEL 31 DE OCTUBRE AL 4 DE NOVIEMBRE DEL 2022, EN LAS 18 REGIONALES DE EDUCACIÓN, OFICIO N°DGPC-0393-2022.</t>
  </si>
  <si>
    <t>PAG00376407</t>
  </si>
  <si>
    <t>PAGO VIÁTICOS Y TRANSPORTE, AL PERSONAL TÉCNICO DE EVALUACIÓN Y AYUDANTES DE LA 3ERA. CONVOCATORIA DE PRUEBAS NACIONALES MODALIDAD GENERAL, TÉCNICO PROFESIONAL Y ARTES. REQUERIDO POR LA DIRECCIÓN DE EVALUACIÓN DE LA CALIDAD; SEGÚN OFICIO DPN N°416-2022.</t>
  </si>
  <si>
    <t>PAG00379869</t>
  </si>
  <si>
    <t>PAGO PARA CUBRIR TRANSPORTE Y VIATICOS METROPOLITANOS PARA DAR SEGUIMIENTO A LAS INSTITUCIONES EDUCATIVAS PRIVADAS A LAS CUALES SE LES HA ESTABLECIDO PLANES DE MEJORAS Y REEVALUAR LOS CENTROS EDUCATIVOS PROVADOS ACREDITADOS, EL CUAL SE REALIZARA DEL 20 AL 24 DE FEBRERO 2023 EN LAS REGIONALES DE EDUCACION 10 Y 15, SEGUN OFICIO DACE # 044-2023 DE FECHA 16/02/2023.</t>
  </si>
  <si>
    <t>PAG00378586</t>
  </si>
  <si>
    <t>VIÁTICOS, COMBUSTIBLE, PEAJE Y PASAJE, AL PERSONAL TÉCNICO QUE ESTARÁ EN “LA JORNADA DE IMPLEMENTACIÓN DE DISCIPLINA POSITIVA Y AUTORREGULACIÓN DE LAS EMOCIONES”; LA MISMA SE REALIZARÁ DEL 20 AL 24 DE FEBRERO 2023 EN EJES REGIONALES: 01 BARAHONA, 05 SAN PEDRO DE MACORÍS, 06 LA VEGA, 11 PUERTO PLATA Y 15 SANTO DOMINGO III. REQUERIDO POR LA DIRECCIÓN GENERAL DE ORIENTACIÓN Y PSICOLOGÍA, SEGÚN OFICIO DOP N°014-2023.</t>
  </si>
  <si>
    <t>PAG00379954</t>
  </si>
  <si>
    <t xml:space="preserve">PAGO DE VIATICOS AL PERSONAL DEL VICEMINISTERIO DE ACREDITACION Y CERTIFICACION DOCENTE, PARA EL LEVANTAMIENTO DE DATOS DEL PROCESO DE CONCURSO-EVALUACION POR MERITOS DOCENTES DEL SISTEMA EDUCATIVO PREUNIVERSITARIO PUBLICO QUE SE DESEMPEÑAN COMO TECNICOS DISTRITALES, REGIONALES Y NACIONALES DE MANERA INTERINA PARA REGULARIZAR SU ESTATUS LABORAL, SEGUN OFICIO-VACD #0030/2023.
</t>
  </si>
  <si>
    <t>PAG00379671</t>
  </si>
  <si>
    <t>PAGO DE VIATICOS Y TRANSPORTE AL PERSONAL DE LA DIRECCION DE ACREDITACION DE CENTROS EDUCATIVOS (DACE), PARA DAR SEGUIMIENTO A LAS INSTITUCIONES EDUCATIVAS PRIVADAS A LAS CUALES SE LES HA ESTABLECIDO PLANES DE MEJORAS Y REEVALUAR LOS CENTROS EDUCATIVOS PRIVADOS ACREDITADOS, EL CUAL SE REALIZARA DEL 13 AL 17 DE MARZO 2023, EN LAS REGIONALES DE EDUCACION 01, 08, 12 Y 14, SEGUN OFICIO-DACE #0042/2023.</t>
  </si>
  <si>
    <t>PAG00378131</t>
  </si>
  <si>
    <t>PAGO DE VIATICOS A LOS CHOFERES Y DIRECTORES REGIONALES/DISTRITALES DE LA 3ERA CONVOCATORIA DE PRUEBAS NACIONALES MODALIDAD GENERAL, TECNICO PROFESIONAL Y ARTES. SEGÚN OFICIO DPN NO.420-2022.</t>
  </si>
  <si>
    <t>PAG00380661</t>
  </si>
  <si>
    <t>PAGO VIATICOS, COMBUSTIBLE, PEAJE Y PASAJE AL PERSONAL DE LA DIRECCION DE EDUCACION INICIAL QUE ESTARAN REALIZANDO LA ACTIVIDAD DE ( ORIENTACIONES SOBRE ASPECTOS CURRICULARES DIRIGIDO AL EQUIPO TECNICO DE MANERA PRESENCIAL EN EL DESARROLLO DE LA ACTIVIDAD DE EQUIPO AMPLIADO DEL NIVEL INICIAL), QUE SERA REALIZADO POR EJES, PARTICIPARAN EN ESTA ACTIVIDAD LOS TECNICOS NACIONALES , REGIONALES, DISTRITALES, COORDINADORA CMEI Y ENCARGADO CRECE. LA MISMA SERA REALIZADA LOS DIAS 23,28,Y 30 DE MARZO 2023, SEGUN OFICIO DGEI-75-2023.</t>
  </si>
  <si>
    <t>PAG00381119</t>
  </si>
  <si>
    <t>PAGO VIATICOS AL PERSONAL DEL VICEMINISTERIO DE SUPERVICION, EVALUACION Y CONTROL DE LA CALIDAD EDUCATIVA, POR LA VISITA DEL VICEMINISTRO DR. OSCAR AMARGOS A LA REGIONAL 05 SAN PEDRO DE MACORIS, PARTICIPACION EN EL SEMINARIO DE BUENAS PRACTICAS, REGIONAL 05 SAN PEDRO DE MACORIS EL VIERNES 3 DE MARZO 2023, SEGUN OFICIO MINERD/OSEC 046-2023.</t>
  </si>
  <si>
    <t>PAG00381124</t>
  </si>
  <si>
    <t>PAGO DE VIATICOS, AL PERSONAL DEL VICEMINISTERIO DE SUPERVISION, EVALUACION Y CONTROL DE LA CALIDAD EDUCATIVA, POR LA VISITA DEL VICEMINISTRO Dr.OSCAR AMARGOS, EN LA REGIONAL (06) LA VEGA, EN LA JURAMENTACION DE LA MESA DE DIALOGO A NIVEL REGIONAL, EN FECHA VIERNES 17 DE MARZO 2023, SEGUN OFIC.#MINERD/OSEC-058/2023.</t>
  </si>
  <si>
    <t>PAG00376757</t>
  </si>
  <si>
    <t>PAGO DE VIATICOS, TRANSPORTE A TECNICOS DOCENTES NACIONALES Y PERSONAL DOCENTE DEL PILOTO ESTUDIO DE DEMANDA DE PERSONAL DOCENTE EN LA REGIONAL 06-02, DE CONSTANZA, SOLICITADO POR LA DIRECCION GENERAL DE SUPERVISION EDUCATIVA SEGUN OFICIO # 152/2022.</t>
  </si>
  <si>
    <t>PAG00380914</t>
  </si>
  <si>
    <t>PAGO DE VIATICOS, COMBUSTIBLE Y PEAJE, DEL VICEMINISTERIO DE SERVICIOS TECNICOS Y PEDAGOGICOS, PARA EL LEVANTAMIENTO DE INFORMACION Y TOMA DE FOTOGRAFIA DEL CALENDARIO ESCOLAR 2023-2024, EN LOS DISTRITOS 01-02ENRIQUILLO, 03-01 AZUA, 11-03 PUERTO PLATA, 14-03 RIO SAN JUAN, 05-05 SABANA DE LA MAR, 05-03 ROMANA, 10-05 BOCA CHICA, Y 10-06 MENDOZA QUE SE LLEVARON A CABO DEL 27 AL 31 DE MARZO Y DEL 10 AL 14 DE ABRIL 2023, SEGUN OFICIO. #VSTP-206/2023.</t>
  </si>
  <si>
    <t>PAG00381408</t>
  </si>
  <si>
    <t>PAGO VIATICO AL SEÑOR RAFAEL BIENVENIDO MERCEDES PEREZ, SOLICITADO POR LA DIRECCION DE EDUCACION TECNICO PROFESIONAL, POR LA PARTICIPACION  COMO FACILITADOR EN LA CUMBRE TRANSFORMACION DE LA EDUCACION  2022, DESARROLLANDO LA CONSULTA NACIONAL REGIONAL QUE SE REALIZO DEL 06 AL 11 DE JUNIO 2022, SEGUN OFIC.#DETP-0147/2023.</t>
  </si>
  <si>
    <t>PAG00380100</t>
  </si>
  <si>
    <t>PAGO DE VIATICOS, COMBUSTIBLE, PASAJE Y PEAJES, A LA  DIRECCION DE GENERAL DE EDUCACION INICIAL, CON LA FINALIDAD DE REALIZAR LA ACTIVIDAD DE "ENCUENTRO DE SOCIALIZACION SOBRE AMPLIACION  DE COBERTURA SEGUNDO CICLO", QUE SERA REALIZADA POR EJES, PARTICIPARAN EN ESTA ACTIVIDAD LOS DIRECTORES REGIONALES, DIRECTORES DISTRITALES, TECNICOS REGIONALES Y TECNICOS NACIONALES, LA MISMA SE REALIZARA LOS DIAS 29, 31, DE MARZO, 11, 12, 13 Y 18 DE ABRIL 2023, YA QUE ES UNA ACTIVIDAD QUE SE VA A REALIZAR EN UN SALON POR EJES, SEGUN OFIC.#DGEI-53/2023.</t>
  </si>
  <si>
    <t>4/19/2023</t>
  </si>
  <si>
    <t>PAG00381693</t>
  </si>
  <si>
    <t>PAGO DE VIATICOS, COMBUSTIBLE Y PEAJE PERTENECIENTE AL VICEMINISTERIO DE DESCENTRALIZACION Y PARTICIPACION PARA JORNADA DE INDUCCION CON EL TEMA "EL VALOR DE LA PAZ EN EL CONTEXTO ESCOLAR", CON TECNICOS Y MAESTROS DE LA REGIONAL 01-BARAHONA Y DISTRITOS 01-01 PEDERNALES, 01-02 ENRIQUILLO, 01-04 CABRAL Y 01-05 VICENTE NOBLE, A REALIZADO DESDE EL 28 AL 30 DE MARZO DEL 2023, SEGUN OFICIO DGC # 0069-2023.</t>
  </si>
  <si>
    <t>PAG00381702</t>
  </si>
  <si>
    <t>PAGO VIATICOS AL PERSONAL DE LA DIRECCION DE CULTURA,  QUE ESTUVO PRESENTE EN LA INAUGURACION DE PUNTO DE LECTURA Y CHARLA DE ANIMACION LECTORA EN COTUI, SEGUN OFICIO DGC NO. 066-2023</t>
  </si>
  <si>
    <t>4/30/2023</t>
  </si>
  <si>
    <t xml:space="preserve">COMISION BANCO CENTRAL 0.15% SEGÚN ESTADO BANCARIO </t>
  </si>
  <si>
    <t>COMISION POR MANEJO CUENTA</t>
  </si>
  <si>
    <t>DIRECCIÓN  DE CONTABILIDAD</t>
  </si>
  <si>
    <t>CUENTA N°240-016233-0</t>
  </si>
  <si>
    <t>BALANCE MES ANTERIOR</t>
  </si>
  <si>
    <t>CUENTA N°240-012319-0</t>
  </si>
  <si>
    <t>CUENTA N°010-246281-0</t>
  </si>
  <si>
    <t>CUENTA N°010-249316-2</t>
  </si>
  <si>
    <t>CUENTA N°240-013639-9</t>
  </si>
  <si>
    <t>010-239930-1</t>
  </si>
  <si>
    <t>COMISIONES BANCARIAS</t>
  </si>
  <si>
    <t>LIBRO BANCO</t>
  </si>
  <si>
    <t>CUENTA N°240-016550-0</t>
  </si>
  <si>
    <t>No. CK/TRANS.</t>
  </si>
  <si>
    <t>DEVO COMB PEAJE NO UTILIZADO SOCIALIZACION OFIC#OPDE176-2023</t>
  </si>
  <si>
    <t>4/20/2023</t>
  </si>
  <si>
    <t>DEPOSITO DE CUENTA CORRIENTE</t>
  </si>
  <si>
    <t>LIBR. NO.5485,DOC. 00126 FONDO POR EXC.MANT.ESC.(5500)</t>
  </si>
  <si>
    <t>PAG00380583</t>
  </si>
  <si>
    <t>PAG00380562</t>
  </si>
  <si>
    <t>PAG00380527</t>
  </si>
  <si>
    <t>PAG00380545</t>
  </si>
  <si>
    <t>PAG00380499</t>
  </si>
  <si>
    <t>PAG00380772</t>
  </si>
  <si>
    <t>PAG00380596</t>
  </si>
  <si>
    <t>PAG00380581</t>
  </si>
  <si>
    <t>PAG00381141</t>
  </si>
  <si>
    <t>PAG00380978</t>
  </si>
  <si>
    <t>PAG00381116</t>
  </si>
  <si>
    <t>PAG00381167</t>
  </si>
  <si>
    <t>PAG00381354</t>
  </si>
  <si>
    <t>PAG00380905</t>
  </si>
  <si>
    <t>PAG00381178</t>
  </si>
  <si>
    <t>PAG00381327</t>
  </si>
  <si>
    <t>PAG00381186</t>
  </si>
  <si>
    <t>PAG00381498</t>
  </si>
  <si>
    <t>PAG00381118</t>
  </si>
  <si>
    <t>PAG00381211</t>
  </si>
  <si>
    <t>PAG00381496</t>
  </si>
  <si>
    <t>PAG00381212</t>
  </si>
  <si>
    <t>PAG00381698</t>
  </si>
  <si>
    <t>PAG00381492</t>
  </si>
  <si>
    <t>PAG00381183</t>
  </si>
  <si>
    <t>4/24/2023</t>
  </si>
  <si>
    <t>PAG00381122</t>
  </si>
  <si>
    <t>4/28/2023</t>
  </si>
  <si>
    <t>PAG00382072</t>
  </si>
  <si>
    <t>PAG00382401</t>
  </si>
  <si>
    <t>PAG00381692</t>
  </si>
  <si>
    <t>PAG00382219</t>
  </si>
  <si>
    <t>PAG00382126</t>
  </si>
  <si>
    <t>COBRO IMP 0.15% DGII CTA CTE</t>
  </si>
  <si>
    <t>CUENTA N°010-391680-6</t>
  </si>
  <si>
    <t>31/4/2023</t>
  </si>
  <si>
    <t xml:space="preserve">COMISION MANEJO DE CUENTA </t>
  </si>
  <si>
    <t>WENDY T. JEREZ</t>
  </si>
  <si>
    <t>BALANCE AL 30/04/2023</t>
  </si>
  <si>
    <t>Rafael Ángel Lambertus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</si>
</sst>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_-* #,##0.00\ _P_t_s_-;\-* #,##0.00\ _P_t_s_-;_-* &quot;-&quot;??\ _P_t_s_-;_-@_-"/>
  </numFmts>
  <fonts count="15" x14ac:knownFonts="1">
    <font>
      <sz val="11"/>
      <color theme="1"/>
      <name val="Calibri"/>
      <family val="2"/>
      <scheme val="minor"/>
    </font>
    <font>
      <sz val="11"/>
      <color theme="1"/>
      <name val="Calibri"/>
      <family val="2"/>
      <scheme val="minor"/>
    </font>
    <font>
      <sz val="9"/>
      <color theme="1"/>
      <name val="Bookman Old Style"/>
      <family val="1"/>
    </font>
    <font>
      <b/>
      <sz val="9"/>
      <color theme="1"/>
      <name val="Bookman Old Style"/>
      <family val="1"/>
    </font>
    <font>
      <b/>
      <sz val="9"/>
      <name val="Bookman Old Style"/>
      <family val="1"/>
    </font>
    <font>
      <u val="singleAccounting"/>
      <sz val="9"/>
      <color theme="1"/>
      <name val="Bookman Old Style"/>
      <family val="1"/>
    </font>
    <font>
      <b/>
      <sz val="10"/>
      <color theme="1"/>
      <name val="Bookman Old Style"/>
      <family val="1"/>
    </font>
    <font>
      <sz val="10"/>
      <name val="Arial"/>
      <family val="2"/>
    </font>
    <font>
      <b/>
      <sz val="10"/>
      <color theme="1"/>
      <name val="Calibri"/>
      <family val="2"/>
    </font>
    <font>
      <b/>
      <i/>
      <sz val="9"/>
      <color theme="1"/>
      <name val="Bookman Old Style"/>
      <family val="1"/>
    </font>
    <font>
      <u/>
      <sz val="9"/>
      <color theme="1"/>
      <name val="Bookman Old Style"/>
      <family val="1"/>
    </font>
    <font>
      <sz val="9"/>
      <color theme="1"/>
      <name val="Calibri"/>
      <family val="2"/>
    </font>
    <font>
      <sz val="11"/>
      <color theme="1"/>
      <name val="Calibri"/>
      <family val="2"/>
    </font>
    <font>
      <sz val="10"/>
      <color theme="1"/>
      <name val="Calibri"/>
      <family val="2"/>
    </font>
    <font>
      <sz val="9"/>
      <name val="Bookman Old Style"/>
      <family val="1"/>
    </font>
  </fonts>
  <fills count="4">
    <fill>
      <patternFill patternType="none"/>
    </fill>
    <fill>
      <patternFill patternType="gray125"/>
    </fill>
    <fill>
      <patternFill patternType="solid">
        <fgColor theme="0"/>
        <bgColor indexed="64"/>
      </patternFill>
    </fill>
    <fill>
      <patternFill patternType="solid">
        <fgColor theme="0" tint="-0.499984740745262"/>
        <bgColor indexed="64"/>
      </patternFill>
    </fill>
  </fills>
  <borders count="21">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s>
  <cellStyleXfs count="3">
    <xf numFmtId="0" fontId="0" fillId="0" borderId="0"/>
    <xf numFmtId="43" fontId="1" fillId="0" borderId="0" applyFont="0" applyFill="0" applyBorder="0" applyAlignment="0" applyProtection="0"/>
    <xf numFmtId="165" fontId="7" fillId="0" borderId="0" applyFont="0" applyFill="0" applyBorder="0" applyAlignment="0" applyProtection="0"/>
  </cellStyleXfs>
  <cellXfs count="138">
    <xf numFmtId="0" fontId="0" fillId="0" borderId="0" xfId="0"/>
    <xf numFmtId="0" fontId="2" fillId="0" borderId="0" xfId="0" applyFont="1" applyAlignment="1">
      <alignment horizontal="center"/>
    </xf>
    <xf numFmtId="0" fontId="2" fillId="0" borderId="0" xfId="0" applyFont="1"/>
    <xf numFmtId="43" fontId="2" fillId="0" borderId="4" xfId="1" applyFont="1" applyBorder="1" applyAlignment="1">
      <alignment horizontal="right"/>
    </xf>
    <xf numFmtId="0" fontId="2" fillId="0" borderId="4" xfId="0" applyFont="1" applyBorder="1" applyAlignment="1">
      <alignment horizontal="center" vertical="center"/>
    </xf>
    <xf numFmtId="0" fontId="2" fillId="0" borderId="0" xfId="0" applyFont="1" applyAlignment="1">
      <alignment horizontal="center" vertical="center"/>
    </xf>
    <xf numFmtId="43" fontId="2" fillId="0" borderId="0" xfId="1" applyFont="1" applyBorder="1" applyAlignment="1">
      <alignment horizontal="right"/>
    </xf>
    <xf numFmtId="43" fontId="5" fillId="0" borderId="0" xfId="1" applyFont="1" applyBorder="1" applyAlignment="1">
      <alignment horizontal="right"/>
    </xf>
    <xf numFmtId="43" fontId="3" fillId="0" borderId="0" xfId="1" applyFont="1" applyAlignment="1">
      <alignment horizontal="right"/>
    </xf>
    <xf numFmtId="43" fontId="2" fillId="0" borderId="0" xfId="1" applyFont="1" applyAlignment="1">
      <alignment horizontal="right"/>
    </xf>
    <xf numFmtId="43" fontId="2" fillId="0" borderId="0" xfId="1" applyFont="1" applyAlignment="1">
      <alignment horizontal="center"/>
    </xf>
    <xf numFmtId="43" fontId="2" fillId="0" borderId="0" xfId="1" applyFont="1" applyAlignment="1"/>
    <xf numFmtId="0" fontId="2" fillId="0" borderId="4" xfId="0" applyFont="1" applyBorder="1" applyAlignment="1">
      <alignment vertical="center" wrapText="1"/>
    </xf>
    <xf numFmtId="0" fontId="2" fillId="0" borderId="4" xfId="0" applyFont="1" applyBorder="1" applyAlignment="1">
      <alignment wrapText="1"/>
    </xf>
    <xf numFmtId="0" fontId="2" fillId="0" borderId="0" xfId="0" applyFont="1" applyAlignment="1">
      <alignment wrapText="1"/>
    </xf>
    <xf numFmtId="49" fontId="2" fillId="0" borderId="4" xfId="0" applyNumberFormat="1" applyFont="1" applyBorder="1" applyAlignment="1">
      <alignment horizontal="left" wrapText="1"/>
    </xf>
    <xf numFmtId="43" fontId="2" fillId="0" borderId="0" xfId="1" applyFont="1" applyBorder="1" applyAlignment="1">
      <alignment horizontal="right" vertical="center"/>
    </xf>
    <xf numFmtId="43" fontId="2" fillId="0" borderId="0" xfId="0" applyNumberFormat="1" applyFont="1"/>
    <xf numFmtId="164" fontId="3" fillId="0" borderId="8" xfId="0" applyNumberFormat="1" applyFont="1" applyBorder="1" applyAlignment="1">
      <alignment horizontal="left" vertical="center"/>
    </xf>
    <xf numFmtId="164" fontId="2" fillId="0" borderId="8" xfId="0" applyNumberFormat="1" applyFont="1" applyBorder="1" applyAlignment="1">
      <alignment horizontal="left" vertical="center"/>
    </xf>
    <xf numFmtId="43" fontId="2" fillId="0" borderId="11" xfId="1" applyFont="1" applyBorder="1" applyAlignment="1">
      <alignment horizontal="right"/>
    </xf>
    <xf numFmtId="43" fontId="9" fillId="0" borderId="0" xfId="1" applyFont="1" applyAlignment="1">
      <alignment horizontal="right"/>
    </xf>
    <xf numFmtId="0" fontId="2" fillId="0" borderId="0" xfId="0" applyFont="1" applyAlignment="1">
      <alignment horizontal="left"/>
    </xf>
    <xf numFmtId="43" fontId="2" fillId="0" borderId="0" xfId="1" applyFont="1" applyBorder="1" applyAlignment="1"/>
    <xf numFmtId="0" fontId="10" fillId="0" borderId="0" xfId="0" applyFont="1" applyAlignment="1">
      <alignment horizontal="center" vertical="center"/>
    </xf>
    <xf numFmtId="14" fontId="2" fillId="0" borderId="0" xfId="0" applyNumberFormat="1" applyFont="1"/>
    <xf numFmtId="164" fontId="2" fillId="0" borderId="0" xfId="0" applyNumberFormat="1" applyFont="1" applyAlignment="1">
      <alignment horizontal="left" vertical="center"/>
    </xf>
    <xf numFmtId="0" fontId="2" fillId="0" borderId="0" xfId="0" applyFont="1" applyAlignment="1">
      <alignment horizontal="left" vertical="center"/>
    </xf>
    <xf numFmtId="0" fontId="3" fillId="0" borderId="4" xfId="0" applyFont="1" applyBorder="1" applyAlignment="1">
      <alignment horizontal="center"/>
    </xf>
    <xf numFmtId="43" fontId="3" fillId="0" borderId="4" xfId="1" applyFont="1" applyBorder="1" applyAlignment="1">
      <alignment horizontal="right"/>
    </xf>
    <xf numFmtId="2" fontId="2" fillId="0" borderId="4" xfId="0" applyNumberFormat="1" applyFont="1" applyBorder="1" applyAlignment="1">
      <alignment horizontal="center"/>
    </xf>
    <xf numFmtId="0" fontId="2" fillId="0" borderId="4" xfId="0" applyFont="1" applyBorder="1" applyAlignment="1">
      <alignment horizontal="left" wrapText="1"/>
    </xf>
    <xf numFmtId="0" fontId="2" fillId="0" borderId="4" xfId="0" applyFont="1" applyBorder="1" applyAlignment="1">
      <alignment horizontal="center"/>
    </xf>
    <xf numFmtId="43" fontId="2" fillId="0" borderId="4" xfId="2" applyNumberFormat="1" applyFont="1" applyBorder="1" applyAlignment="1">
      <alignment horizontal="right"/>
    </xf>
    <xf numFmtId="49" fontId="2" fillId="0" borderId="4" xfId="0" applyNumberFormat="1" applyFont="1" applyBorder="1" applyAlignment="1">
      <alignment horizontal="center"/>
    </xf>
    <xf numFmtId="0" fontId="2" fillId="0" borderId="4" xfId="0" applyFont="1" applyBorder="1" applyAlignment="1">
      <alignment horizontal="center" wrapText="1"/>
    </xf>
    <xf numFmtId="0" fontId="3" fillId="0" borderId="0" xfId="0" applyFont="1" applyAlignment="1">
      <alignment horizontal="center" wrapText="1"/>
    </xf>
    <xf numFmtId="164" fontId="3" fillId="0" borderId="8" xfId="0" applyNumberFormat="1" applyFont="1" applyBorder="1" applyAlignment="1">
      <alignment horizontal="left"/>
    </xf>
    <xf numFmtId="43" fontId="2" fillId="2" borderId="4" xfId="1" applyFont="1" applyFill="1" applyBorder="1" applyAlignment="1">
      <alignment horizontal="right"/>
    </xf>
    <xf numFmtId="4" fontId="2" fillId="0" borderId="4" xfId="1" applyNumberFormat="1" applyFont="1" applyBorder="1" applyAlignment="1">
      <alignment horizontal="right"/>
    </xf>
    <xf numFmtId="164" fontId="2" fillId="0" borderId="0" xfId="0" applyNumberFormat="1" applyFont="1" applyAlignment="1">
      <alignment horizontal="left"/>
    </xf>
    <xf numFmtId="0" fontId="3" fillId="0" borderId="0" xfId="0" applyFont="1" applyAlignment="1">
      <alignment horizontal="left" wrapText="1"/>
    </xf>
    <xf numFmtId="164" fontId="3" fillId="0" borderId="0" xfId="0" applyNumberFormat="1" applyFont="1" applyAlignment="1">
      <alignment horizontal="left" vertical="center"/>
    </xf>
    <xf numFmtId="164" fontId="2" fillId="0" borderId="8" xfId="0" applyNumberFormat="1" applyFont="1" applyBorder="1" applyAlignment="1">
      <alignment horizontal="left"/>
    </xf>
    <xf numFmtId="164" fontId="10" fillId="0" borderId="0" xfId="0" applyNumberFormat="1" applyFont="1" applyAlignment="1">
      <alignment horizontal="left" vertical="center"/>
    </xf>
    <xf numFmtId="164" fontId="3" fillId="0" borderId="0" xfId="0" applyNumberFormat="1" applyFont="1" applyAlignment="1">
      <alignment horizontal="left" vertical="top"/>
    </xf>
    <xf numFmtId="0" fontId="3" fillId="0" borderId="4" xfId="0" applyFont="1" applyBorder="1" applyAlignment="1">
      <alignment horizontal="left" wrapText="1"/>
    </xf>
    <xf numFmtId="0" fontId="2" fillId="0" borderId="0" xfId="0" applyFont="1" applyAlignment="1">
      <alignment horizontal="left" vertical="top" wrapText="1"/>
    </xf>
    <xf numFmtId="0" fontId="3" fillId="0" borderId="0" xfId="0" applyFont="1" applyAlignment="1">
      <alignment horizontal="left" vertical="top" wrapText="1"/>
    </xf>
    <xf numFmtId="43" fontId="2" fillId="0" borderId="0" xfId="1" applyFont="1" applyAlignment="1">
      <alignment horizontal="left" wrapText="1"/>
    </xf>
    <xf numFmtId="43" fontId="2" fillId="0" borderId="0" xfId="1" applyFont="1" applyAlignment="1">
      <alignment horizontal="center" wrapText="1"/>
    </xf>
    <xf numFmtId="0" fontId="6" fillId="0" borderId="4" xfId="0" applyFont="1" applyBorder="1" applyAlignment="1">
      <alignment horizontal="left" wrapText="1"/>
    </xf>
    <xf numFmtId="49" fontId="8" fillId="0" borderId="0" xfId="0" applyNumberFormat="1" applyFont="1" applyAlignment="1">
      <alignment horizontal="left" vertical="center" wrapText="1"/>
    </xf>
    <xf numFmtId="49" fontId="2" fillId="0" borderId="0" xfId="1" applyNumberFormat="1" applyFont="1" applyAlignment="1">
      <alignment horizontal="left" wrapText="1"/>
    </xf>
    <xf numFmtId="0" fontId="3" fillId="0" borderId="4" xfId="0" applyFont="1" applyBorder="1" applyAlignment="1">
      <alignment horizontal="left" vertical="center" wrapText="1"/>
    </xf>
    <xf numFmtId="0" fontId="4" fillId="0" borderId="0" xfId="0" applyFont="1" applyAlignment="1">
      <alignment horizontal="left" vertical="top" wrapText="1"/>
    </xf>
    <xf numFmtId="0" fontId="9" fillId="0" borderId="0" xfId="0" applyFont="1" applyAlignment="1">
      <alignment horizontal="left" vertical="top" wrapText="1"/>
    </xf>
    <xf numFmtId="43" fontId="3" fillId="0" borderId="0" xfId="1" applyFont="1" applyAlignment="1">
      <alignment horizontal="left" wrapText="1"/>
    </xf>
    <xf numFmtId="43" fontId="3" fillId="0" borderId="0" xfId="1" applyFont="1" applyAlignment="1">
      <alignment horizontal="center" wrapText="1"/>
    </xf>
    <xf numFmtId="0" fontId="2" fillId="0" borderId="0" xfId="0" applyFont="1" applyAlignment="1">
      <alignment horizontal="left" wrapText="1"/>
    </xf>
    <xf numFmtId="0" fontId="3" fillId="0" borderId="4" xfId="0" applyFont="1" applyBorder="1" applyAlignment="1">
      <alignment wrapText="1"/>
    </xf>
    <xf numFmtId="43" fontId="2" fillId="0" borderId="5" xfId="1" applyFont="1" applyBorder="1" applyAlignment="1">
      <alignment horizontal="center" wrapText="1"/>
    </xf>
    <xf numFmtId="0" fontId="3" fillId="0" borderId="4" xfId="0" applyFont="1" applyBorder="1" applyAlignment="1">
      <alignment horizontal="center" vertical="center" wrapText="1"/>
    </xf>
    <xf numFmtId="43" fontId="2" fillId="0" borderId="4" xfId="1" applyFont="1" applyBorder="1" applyAlignment="1">
      <alignment horizontal="left" vertical="center" wrapText="1"/>
    </xf>
    <xf numFmtId="43" fontId="2" fillId="0" borderId="11" xfId="1" applyFont="1" applyBorder="1" applyAlignment="1">
      <alignment horizontal="left" wrapText="1"/>
    </xf>
    <xf numFmtId="43" fontId="2" fillId="0" borderId="0" xfId="1" applyFont="1" applyBorder="1" applyAlignment="1">
      <alignment horizontal="center" wrapText="1"/>
    </xf>
    <xf numFmtId="4" fontId="2" fillId="0" borderId="4" xfId="1" applyNumberFormat="1" applyFont="1" applyBorder="1" applyAlignment="1"/>
    <xf numFmtId="0" fontId="2" fillId="0" borderId="0" xfId="0" applyFont="1" applyAlignment="1">
      <alignment horizontal="right"/>
    </xf>
    <xf numFmtId="43" fontId="2" fillId="0" borderId="4" xfId="1" applyFont="1" applyBorder="1" applyAlignment="1">
      <alignment horizontal="right" wrapText="1"/>
    </xf>
    <xf numFmtId="0" fontId="2" fillId="0" borderId="4" xfId="0" applyFont="1" applyBorder="1" applyAlignment="1">
      <alignment horizontal="right"/>
    </xf>
    <xf numFmtId="43" fontId="6" fillId="0" borderId="0" xfId="2" applyNumberFormat="1" applyFont="1" applyBorder="1" applyAlignment="1">
      <alignment horizontal="right" vertical="center"/>
    </xf>
    <xf numFmtId="0" fontId="3" fillId="0" borderId="0" xfId="0" applyFont="1" applyAlignment="1">
      <alignment horizontal="right" wrapText="1"/>
    </xf>
    <xf numFmtId="43" fontId="3" fillId="0" borderId="0" xfId="1" applyFont="1" applyBorder="1" applyAlignment="1">
      <alignment horizontal="right"/>
    </xf>
    <xf numFmtId="43" fontId="2" fillId="0" borderId="0" xfId="0" applyNumberFormat="1" applyFont="1" applyAlignment="1">
      <alignment horizontal="right"/>
    </xf>
    <xf numFmtId="43" fontId="3" fillId="0" borderId="0" xfId="0" applyNumberFormat="1" applyFont="1" applyAlignment="1">
      <alignment horizontal="right"/>
    </xf>
    <xf numFmtId="0" fontId="2" fillId="0" borderId="11" xfId="0" applyFont="1" applyBorder="1" applyAlignment="1">
      <alignment horizontal="right"/>
    </xf>
    <xf numFmtId="0" fontId="3" fillId="0" borderId="0" xfId="0" applyFont="1" applyAlignment="1">
      <alignment horizontal="right"/>
    </xf>
    <xf numFmtId="43" fontId="14" fillId="0" borderId="4" xfId="1" applyFont="1" applyBorder="1" applyAlignment="1">
      <alignment horizontal="right"/>
    </xf>
    <xf numFmtId="4" fontId="0" fillId="0" borderId="4" xfId="2" applyNumberFormat="1" applyFont="1" applyBorder="1" applyAlignment="1"/>
    <xf numFmtId="4" fontId="2" fillId="0" borderId="4" xfId="0" applyNumberFormat="1" applyFont="1" applyBorder="1"/>
    <xf numFmtId="4" fontId="13" fillId="0" borderId="4" xfId="1" applyNumberFormat="1" applyFont="1" applyBorder="1" applyAlignment="1"/>
    <xf numFmtId="4" fontId="13" fillId="0" borderId="4" xfId="0" applyNumberFormat="1" applyFont="1" applyBorder="1"/>
    <xf numFmtId="4" fontId="3" fillId="0" borderId="16" xfId="1" applyNumberFormat="1" applyFont="1" applyBorder="1" applyAlignment="1"/>
    <xf numFmtId="14" fontId="0" fillId="0" borderId="8" xfId="0" applyNumberFormat="1" applyBorder="1" applyAlignment="1">
      <alignment horizontal="left"/>
    </xf>
    <xf numFmtId="4" fontId="11" fillId="0" borderId="16" xfId="1" applyNumberFormat="1" applyFont="1" applyBorder="1" applyAlignment="1"/>
    <xf numFmtId="4" fontId="11" fillId="0" borderId="17" xfId="1" applyNumberFormat="1" applyFont="1" applyBorder="1" applyAlignment="1"/>
    <xf numFmtId="4" fontId="11" fillId="0" borderId="0" xfId="1" applyNumberFormat="1" applyFont="1" applyBorder="1" applyAlignment="1"/>
    <xf numFmtId="0" fontId="3" fillId="0" borderId="4" xfId="0" applyFont="1" applyBorder="1" applyAlignment="1">
      <alignment horizontal="center" wrapText="1"/>
    </xf>
    <xf numFmtId="0" fontId="12" fillId="0" borderId="4" xfId="0" applyFont="1" applyBorder="1" applyAlignment="1">
      <alignment horizontal="center"/>
    </xf>
    <xf numFmtId="43" fontId="2" fillId="0" borderId="16" xfId="1" applyFont="1" applyBorder="1" applyAlignment="1">
      <alignment horizontal="right"/>
    </xf>
    <xf numFmtId="43" fontId="2" fillId="0" borderId="19" xfId="1" applyFont="1" applyBorder="1" applyAlignment="1">
      <alignment horizontal="right"/>
    </xf>
    <xf numFmtId="43" fontId="3" fillId="0" borderId="20" xfId="1" applyFont="1" applyBorder="1" applyAlignment="1">
      <alignment horizontal="right"/>
    </xf>
    <xf numFmtId="43" fontId="3" fillId="0" borderId="16" xfId="2" applyNumberFormat="1" applyFont="1" applyBorder="1" applyAlignment="1">
      <alignment horizontal="right"/>
    </xf>
    <xf numFmtId="43" fontId="2" fillId="0" borderId="16" xfId="2" applyNumberFormat="1" applyFont="1" applyBorder="1" applyAlignment="1">
      <alignment horizontal="right"/>
    </xf>
    <xf numFmtId="0" fontId="2" fillId="0" borderId="8" xfId="0" applyFont="1" applyBorder="1" applyAlignment="1">
      <alignment horizontal="left"/>
    </xf>
    <xf numFmtId="164" fontId="2" fillId="0" borderId="8" xfId="0" applyNumberFormat="1" applyFont="1" applyBorder="1" applyAlignment="1">
      <alignment horizontal="left" wrapText="1"/>
    </xf>
    <xf numFmtId="14" fontId="2" fillId="0" borderId="8" xfId="1" applyNumberFormat="1" applyFont="1" applyBorder="1" applyAlignment="1">
      <alignment horizontal="left"/>
    </xf>
    <xf numFmtId="43" fontId="6" fillId="0" borderId="17" xfId="2" applyNumberFormat="1" applyFont="1" applyBorder="1" applyAlignment="1">
      <alignment horizontal="right"/>
    </xf>
    <xf numFmtId="43" fontId="3" fillId="0" borderId="16" xfId="1" applyFont="1" applyBorder="1" applyAlignment="1">
      <alignment horizontal="right"/>
    </xf>
    <xf numFmtId="43" fontId="3" fillId="0" borderId="17" xfId="1" applyFont="1" applyBorder="1" applyAlignment="1">
      <alignment horizontal="right"/>
    </xf>
    <xf numFmtId="43" fontId="2" fillId="0" borderId="16" xfId="0" applyNumberFormat="1" applyFont="1" applyBorder="1" applyAlignment="1">
      <alignment horizontal="right"/>
    </xf>
    <xf numFmtId="43" fontId="3" fillId="0" borderId="17" xfId="0" applyNumberFormat="1" applyFont="1" applyBorder="1" applyAlignment="1">
      <alignment horizontal="right"/>
    </xf>
    <xf numFmtId="43" fontId="2" fillId="0" borderId="17" xfId="0" applyNumberFormat="1" applyFont="1" applyBorder="1" applyAlignment="1">
      <alignment horizontal="right"/>
    </xf>
    <xf numFmtId="43" fontId="3" fillId="2" borderId="16" xfId="1" applyFont="1" applyFill="1" applyBorder="1" applyAlignment="1">
      <alignment horizontal="right"/>
    </xf>
    <xf numFmtId="43" fontId="2" fillId="2" borderId="16" xfId="1" applyFont="1" applyFill="1" applyBorder="1" applyAlignment="1">
      <alignment horizontal="right"/>
    </xf>
    <xf numFmtId="43" fontId="6" fillId="2" borderId="17" xfId="1" applyFont="1" applyFill="1" applyBorder="1" applyAlignment="1">
      <alignment horizontal="right"/>
    </xf>
    <xf numFmtId="0" fontId="2" fillId="0" borderId="11" xfId="0" applyFont="1" applyBorder="1" applyAlignment="1">
      <alignment horizontal="center"/>
    </xf>
    <xf numFmtId="0" fontId="2" fillId="0" borderId="5" xfId="0" applyFont="1" applyBorder="1" applyAlignment="1">
      <alignment horizontal="center"/>
    </xf>
    <xf numFmtId="43" fontId="2" fillId="0" borderId="5" xfId="1" applyFont="1" applyBorder="1" applyAlignment="1">
      <alignment horizontal="center"/>
    </xf>
    <xf numFmtId="0" fontId="3" fillId="0" borderId="0" xfId="0" applyFont="1" applyAlignment="1">
      <alignment horizontal="center"/>
    </xf>
    <xf numFmtId="43" fontId="3" fillId="0" borderId="0" xfId="1" applyFont="1" applyAlignment="1">
      <alignment horizontal="center"/>
    </xf>
    <xf numFmtId="0" fontId="2" fillId="0" borderId="0" xfId="0" applyFont="1" applyAlignment="1">
      <alignment horizontal="center"/>
    </xf>
    <xf numFmtId="43" fontId="2" fillId="0" borderId="0" xfId="1" applyFont="1" applyAlignment="1">
      <alignment horizontal="center"/>
    </xf>
    <xf numFmtId="0" fontId="4" fillId="0" borderId="0" xfId="0" applyFont="1" applyAlignment="1">
      <alignment horizontal="center"/>
    </xf>
    <xf numFmtId="0" fontId="4" fillId="0" borderId="1" xfId="0" applyFont="1" applyBorder="1" applyAlignment="1">
      <alignment horizontal="center"/>
    </xf>
    <xf numFmtId="0" fontId="3" fillId="0" borderId="12" xfId="0" applyFont="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horizontal="center" wrapText="1"/>
    </xf>
    <xf numFmtId="43" fontId="6" fillId="0" borderId="0" xfId="1" applyFont="1" applyAlignment="1">
      <alignment horizontal="center" vertical="center"/>
    </xf>
    <xf numFmtId="43" fontId="2" fillId="0" borderId="0" xfId="1" applyFont="1" applyAlignment="1">
      <alignment horizontal="right"/>
    </xf>
    <xf numFmtId="0" fontId="2" fillId="0" borderId="0" xfId="0" applyFont="1"/>
    <xf numFmtId="164" fontId="3" fillId="3" borderId="2"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43" fontId="3" fillId="3" borderId="3" xfId="1" applyFont="1" applyFill="1" applyBorder="1" applyAlignment="1">
      <alignment horizontal="center" vertical="center"/>
    </xf>
    <xf numFmtId="43" fontId="3" fillId="3" borderId="18" xfId="1" applyFont="1" applyFill="1" applyBorder="1" applyAlignment="1">
      <alignment horizontal="center" vertical="center"/>
    </xf>
    <xf numFmtId="164" fontId="3" fillId="3" borderId="6" xfId="0" applyNumberFormat="1" applyFont="1" applyFill="1" applyBorder="1" applyAlignment="1">
      <alignment horizontal="center" vertical="center"/>
    </xf>
    <xf numFmtId="0" fontId="3" fillId="3" borderId="7" xfId="0" applyFont="1" applyFill="1" applyBorder="1" applyAlignment="1">
      <alignment horizontal="center" vertical="center"/>
    </xf>
    <xf numFmtId="0" fontId="3" fillId="3" borderId="7" xfId="0" applyFont="1" applyFill="1" applyBorder="1" applyAlignment="1">
      <alignment horizontal="center" vertical="center" wrapText="1"/>
    </xf>
    <xf numFmtId="43" fontId="3" fillId="3" borderId="7" xfId="1" applyFont="1" applyFill="1" applyBorder="1" applyAlignment="1">
      <alignment horizontal="center" vertical="center"/>
    </xf>
    <xf numFmtId="43" fontId="3" fillId="3" borderId="15" xfId="1" applyFont="1" applyFill="1" applyBorder="1" applyAlignment="1">
      <alignment horizontal="center" vertical="center"/>
    </xf>
    <xf numFmtId="0" fontId="3" fillId="3" borderId="15" xfId="0" applyFont="1" applyFill="1" applyBorder="1" applyAlignment="1">
      <alignment horizontal="center" vertical="center"/>
    </xf>
    <xf numFmtId="43" fontId="4" fillId="3" borderId="7" xfId="1" applyFont="1" applyFill="1" applyBorder="1" applyAlignment="1">
      <alignment horizontal="center" vertical="center"/>
    </xf>
    <xf numFmtId="43" fontId="3" fillId="3" borderId="7" xfId="1" applyFont="1" applyFill="1" applyBorder="1" applyAlignment="1">
      <alignment horizontal="right" vertical="center"/>
    </xf>
    <xf numFmtId="0" fontId="3" fillId="3" borderId="15" xfId="0" applyFont="1" applyFill="1" applyBorder="1" applyAlignment="1">
      <alignment horizontal="right" vertical="center"/>
    </xf>
    <xf numFmtId="164" fontId="3" fillId="3" borderId="6" xfId="0" applyNumberFormat="1" applyFont="1" applyFill="1" applyBorder="1" applyAlignment="1">
      <alignment horizontal="left" vertical="center"/>
    </xf>
  </cellXfs>
  <cellStyles count="3">
    <cellStyle name="Millares" xfId="1" builtinId="3"/>
    <cellStyle name="Millares 177" xfId="2" xr:uid="{D9F210B9-E4E2-4CF5-BF6E-35D092008C9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718820</xdr:colOff>
      <xdr:row>1</xdr:row>
      <xdr:rowOff>99695</xdr:rowOff>
    </xdr:from>
    <xdr:to>
      <xdr:col>3</xdr:col>
      <xdr:colOff>749300</xdr:colOff>
      <xdr:row>9</xdr:row>
      <xdr:rowOff>44450</xdr:rowOff>
    </xdr:to>
    <xdr:pic>
      <xdr:nvPicPr>
        <xdr:cNvPr id="2" name="Picture 1">
          <a:extLst>
            <a:ext uri="{FF2B5EF4-FFF2-40B4-BE49-F238E27FC236}">
              <a16:creationId xmlns:a16="http://schemas.microsoft.com/office/drawing/2014/main" id="{F9038165-8AF0-4294-B3F0-57869287D73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98445" y="258445"/>
          <a:ext cx="3729355" cy="12147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704214</xdr:colOff>
      <xdr:row>30</xdr:row>
      <xdr:rowOff>2540</xdr:rowOff>
    </xdr:from>
    <xdr:ext cx="3715385" cy="1456358"/>
    <xdr:pic>
      <xdr:nvPicPr>
        <xdr:cNvPr id="3" name="Picture 1">
          <a:extLst>
            <a:ext uri="{FF2B5EF4-FFF2-40B4-BE49-F238E27FC236}">
              <a16:creationId xmlns:a16="http://schemas.microsoft.com/office/drawing/2014/main" id="{9DCF070D-630B-400B-8A02-8521632342F9}"/>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18739" y="7355840"/>
          <a:ext cx="3715385" cy="1456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715010</xdr:colOff>
      <xdr:row>110</xdr:row>
      <xdr:rowOff>114300</xdr:rowOff>
    </xdr:from>
    <xdr:ext cx="3810000" cy="1619250"/>
    <xdr:pic>
      <xdr:nvPicPr>
        <xdr:cNvPr id="4" name="Picture 1">
          <a:extLst>
            <a:ext uri="{FF2B5EF4-FFF2-40B4-BE49-F238E27FC236}">
              <a16:creationId xmlns:a16="http://schemas.microsoft.com/office/drawing/2014/main" id="{07B02B51-B872-4514-9FCC-30579A09A94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629535" y="58550175"/>
          <a:ext cx="381000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814705</xdr:colOff>
      <xdr:row>144</xdr:row>
      <xdr:rowOff>99695</xdr:rowOff>
    </xdr:from>
    <xdr:ext cx="3642995" cy="1741352"/>
    <xdr:pic>
      <xdr:nvPicPr>
        <xdr:cNvPr id="5" name="Picture 1">
          <a:extLst>
            <a:ext uri="{FF2B5EF4-FFF2-40B4-BE49-F238E27FC236}">
              <a16:creationId xmlns:a16="http://schemas.microsoft.com/office/drawing/2014/main" id="{6D539F68-D4DE-472B-971E-F64D6294842E}"/>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29230" y="68270120"/>
          <a:ext cx="3642995" cy="17413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765175</xdr:colOff>
      <xdr:row>176</xdr:row>
      <xdr:rowOff>28575</xdr:rowOff>
    </xdr:from>
    <xdr:ext cx="3667125" cy="1752886"/>
    <xdr:pic>
      <xdr:nvPicPr>
        <xdr:cNvPr id="6" name="Picture 1">
          <a:extLst>
            <a:ext uri="{FF2B5EF4-FFF2-40B4-BE49-F238E27FC236}">
              <a16:creationId xmlns:a16="http://schemas.microsoft.com/office/drawing/2014/main" id="{48ECE97E-2E05-4668-858F-533FCB3896F2}"/>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44800" y="77895450"/>
          <a:ext cx="3667125" cy="1752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655320</xdr:colOff>
      <xdr:row>221</xdr:row>
      <xdr:rowOff>57150</xdr:rowOff>
    </xdr:from>
    <xdr:ext cx="3810000" cy="1821180"/>
    <xdr:pic>
      <xdr:nvPicPr>
        <xdr:cNvPr id="7" name="Picture 1">
          <a:extLst>
            <a:ext uri="{FF2B5EF4-FFF2-40B4-BE49-F238E27FC236}">
              <a16:creationId xmlns:a16="http://schemas.microsoft.com/office/drawing/2014/main" id="{340E2638-5371-4C21-A37B-75336B79FB9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34945" y="8833802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857885</xdr:colOff>
      <xdr:row>265</xdr:row>
      <xdr:rowOff>95250</xdr:rowOff>
    </xdr:from>
    <xdr:ext cx="3533140" cy="1688841"/>
    <xdr:pic>
      <xdr:nvPicPr>
        <xdr:cNvPr id="8" name="Picture 1">
          <a:extLst>
            <a:ext uri="{FF2B5EF4-FFF2-40B4-BE49-F238E27FC236}">
              <a16:creationId xmlns:a16="http://schemas.microsoft.com/office/drawing/2014/main" id="{4E8FF4BE-7E62-4582-9F2F-32F8AEB45B8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72410" y="97297875"/>
          <a:ext cx="3533140" cy="1688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882015</xdr:colOff>
      <xdr:row>298</xdr:row>
      <xdr:rowOff>142875</xdr:rowOff>
    </xdr:from>
    <xdr:ext cx="3547110" cy="1695519"/>
    <xdr:pic>
      <xdr:nvPicPr>
        <xdr:cNvPr id="9" name="Picture 1">
          <a:extLst>
            <a:ext uri="{FF2B5EF4-FFF2-40B4-BE49-F238E27FC236}">
              <a16:creationId xmlns:a16="http://schemas.microsoft.com/office/drawing/2014/main" id="{BE1B32D3-E381-4090-8068-968C36E0202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96540" y="105441750"/>
          <a:ext cx="3547110" cy="1695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855346</xdr:colOff>
      <xdr:row>336</xdr:row>
      <xdr:rowOff>36195</xdr:rowOff>
    </xdr:from>
    <xdr:ext cx="3573780" cy="1543873"/>
    <xdr:pic>
      <xdr:nvPicPr>
        <xdr:cNvPr id="10" name="Picture 1">
          <a:extLst>
            <a:ext uri="{FF2B5EF4-FFF2-40B4-BE49-F238E27FC236}">
              <a16:creationId xmlns:a16="http://schemas.microsoft.com/office/drawing/2014/main" id="{46DE2FC8-178D-4AD9-A044-B84FD352C69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769871" y="114288570"/>
          <a:ext cx="3573780" cy="15438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802640</xdr:colOff>
      <xdr:row>429</xdr:row>
      <xdr:rowOff>42545</xdr:rowOff>
    </xdr:from>
    <xdr:ext cx="3661410" cy="1659255"/>
    <xdr:pic>
      <xdr:nvPicPr>
        <xdr:cNvPr id="11" name="Picture 1">
          <a:extLst>
            <a:ext uri="{FF2B5EF4-FFF2-40B4-BE49-F238E27FC236}">
              <a16:creationId xmlns:a16="http://schemas.microsoft.com/office/drawing/2014/main" id="{CB348F80-BE25-4380-B419-BD25F8547B8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882265" y="171190920"/>
          <a:ext cx="3661410" cy="16592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wendy.trinidad.SEE\Desktop\CONCILIACION%20-2023\8509\110102001002034-BR-8509-ANT-F-GTOS-OP-ABRIL.xlsx" TargetMode="External"/><Relationship Id="rId1" Type="http://schemas.openxmlformats.org/officeDocument/2006/relationships/externalLinkPath" Target="/Users/wendy.trinidad.SEE/Desktop/CONCILIACION%20-2023/8509/110102001002034-BR-8509-ANT-F-GTOS-OP-ABRIL.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wendy.trinidad.SEE\Desktop\CONCILIACION%20-2023\2330\110102001002031000-BR-2330-ANT-MINERD-ABRIL.xlsx" TargetMode="External"/><Relationship Id="rId1" Type="http://schemas.openxmlformats.org/officeDocument/2006/relationships/externalLinkPath" Target="/Users/wendy.trinidad.SEE/Desktop/CONCILIACION%20-2023/2330/110102001002031000-BR-2330-ANT-MINERD-ABRIL.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wendy.trinidad.SEE\Desktop\CONCILIACION%20-2023\9301\110102001002002-BR-9301-PENS-ALIMENT%20%20ABRIL.xlsx" TargetMode="External"/><Relationship Id="rId1" Type="http://schemas.openxmlformats.org/officeDocument/2006/relationships/externalLinkPath" Target="/Users/wendy.trinidad.SEE/Desktop/CONCILIACION%20-2023/9301/110102001002002-BR-9301-PENS-ALIMENT%20%20ABRIL.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wendy.trinidad.SEE\Desktop\CONCILIACION%20-2023\5500\110102001002032-BR-5500-ANTIC-AV-EXC-M-ESC%20ABRIL.xlsx" TargetMode="External"/><Relationship Id="rId1" Type="http://schemas.openxmlformats.org/officeDocument/2006/relationships/externalLinkPath" Target="/Users/wendy.trinidad.SEE/Desktop/CONCILIACION%20-2023/5500/110102001002032-BR-5500-ANTIC-AV-EXC-M-ESC%20ABR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ciliaciòn"/>
      <sheetName val="Cheques Transitos"/>
      <sheetName val="Transferecia Recibida"/>
      <sheetName val="Notas de Crèdito"/>
      <sheetName val="Depositos "/>
      <sheetName val="Cheques Emitidos"/>
      <sheetName val="Transferencias Ordenadas"/>
      <sheetName val="Cargos Bancarios"/>
      <sheetName val="Pago Impuestos 0.15%"/>
      <sheetName val="Nota de Debito"/>
      <sheetName val=" Tranf x P"/>
    </sheetNames>
    <sheetDataSet>
      <sheetData sheetId="0">
        <row r="24">
          <cell r="D24">
            <v>921881.35000000009</v>
          </cell>
        </row>
      </sheetData>
      <sheetData sheetId="1"/>
      <sheetData sheetId="2">
        <row r="17">
          <cell r="B17">
            <v>45264</v>
          </cell>
          <cell r="C17">
            <v>12679655.75</v>
          </cell>
        </row>
      </sheetData>
      <sheetData sheetId="3"/>
      <sheetData sheetId="4">
        <row r="12">
          <cell r="A12" t="str">
            <v>DEVOL SOBRANTE VIATICO COMB TRANSPO OFIC. DGEP#130 MONITOREO</v>
          </cell>
          <cell r="C12">
            <v>17601.009999999998</v>
          </cell>
        </row>
        <row r="13">
          <cell r="A13" t="str">
            <v>DEVOLUCION DIFERENCIA GENERAL COMB Y PEAJE OFIC.#DOP182-2023</v>
          </cell>
          <cell r="B13" t="str">
            <v>4/24/2023</v>
          </cell>
          <cell r="C13">
            <v>462</v>
          </cell>
        </row>
      </sheetData>
      <sheetData sheetId="5">
        <row r="13">
          <cell r="A13">
            <v>44989</v>
          </cell>
          <cell r="B13" t="str">
            <v>JORGE LUIS SANTOS HILARIO</v>
          </cell>
          <cell r="C13">
            <v>3726</v>
          </cell>
        </row>
        <row r="14">
          <cell r="A14">
            <v>45020</v>
          </cell>
          <cell r="B14" t="str">
            <v>NURIS  MERCEDES MARTINEZ REINOSO</v>
          </cell>
          <cell r="C14">
            <v>3727</v>
          </cell>
        </row>
        <row r="15">
          <cell r="A15">
            <v>45020</v>
          </cell>
          <cell r="B15" t="str">
            <v>CLARITZA BATISTA DIAZ</v>
          </cell>
          <cell r="C15">
            <v>3728</v>
          </cell>
        </row>
        <row r="16">
          <cell r="A16">
            <v>45050</v>
          </cell>
          <cell r="B16" t="str">
            <v>MERYS LEIDA DIAZ BRITO</v>
          </cell>
          <cell r="C16">
            <v>3729</v>
          </cell>
        </row>
        <row r="17">
          <cell r="A17">
            <v>45050</v>
          </cell>
          <cell r="B17" t="str">
            <v>NISAIRIS SANCHEZ MENDEZ</v>
          </cell>
          <cell r="C17">
            <v>3730</v>
          </cell>
        </row>
        <row r="18">
          <cell r="A18">
            <v>45203</v>
          </cell>
          <cell r="B18" t="str">
            <v>ELIDA ALTAGRACIA GUABA GARCIA</v>
          </cell>
          <cell r="C18">
            <v>3731</v>
          </cell>
        </row>
        <row r="19">
          <cell r="A19">
            <v>45203</v>
          </cell>
          <cell r="B19" t="str">
            <v>MARIA CASTILLO DE EREIDA</v>
          </cell>
          <cell r="C19">
            <v>3732</v>
          </cell>
        </row>
        <row r="20">
          <cell r="A20" t="str">
            <v>4/18/2023</v>
          </cell>
          <cell r="B20" t="str">
            <v>LUCIA SAONY CONCEPCION ASENCIO</v>
          </cell>
          <cell r="C20">
            <v>3733</v>
          </cell>
        </row>
        <row r="21">
          <cell r="A21" t="str">
            <v>4/19/2023</v>
          </cell>
          <cell r="B21" t="str">
            <v>ELSIA BERENICE PEÑA DIAZ</v>
          </cell>
          <cell r="C21">
            <v>3734</v>
          </cell>
        </row>
        <row r="22">
          <cell r="A22" t="str">
            <v>4/26/2023</v>
          </cell>
          <cell r="B22" t="str">
            <v>UGO  DEL CARMEN BISONO GUZMAN</v>
          </cell>
          <cell r="C22">
            <v>3735</v>
          </cell>
        </row>
        <row r="23">
          <cell r="A23" t="str">
            <v>4/28/2023</v>
          </cell>
          <cell r="B23" t="str">
            <v>MARCELINA RAMIREZ BAUTISTA</v>
          </cell>
          <cell r="C23">
            <v>3736</v>
          </cell>
        </row>
      </sheetData>
      <sheetData sheetId="6"/>
      <sheetData sheetId="7"/>
      <sheetData sheetId="8">
        <row r="16">
          <cell r="C16">
            <v>19108.54</v>
          </cell>
        </row>
      </sheetData>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ciliaciòn"/>
      <sheetName val="Cargos Bancarios"/>
      <sheetName val="Pago Pendiente"/>
      <sheetName val="Depositos "/>
      <sheetName val="Notas de Crèdito"/>
      <sheetName val="Cks. en Trànsito"/>
      <sheetName val="Cheques Emitidos"/>
      <sheetName val="Transferencias Recibidas "/>
      <sheetName val="Notas de Dèbito"/>
      <sheetName val="Pago Impuestos 0.15%"/>
      <sheetName val="Pendiente "/>
      <sheetName val="Hoja1"/>
    </sheetNames>
    <sheetDataSet>
      <sheetData sheetId="0">
        <row r="23">
          <cell r="D23">
            <v>806416.29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ciliaciòn"/>
      <sheetName val="Hoja2"/>
      <sheetName val="Transferencias Recibidas "/>
      <sheetName val="Tranf enviadas"/>
      <sheetName val="Cargos Bancarios"/>
      <sheetName val="Pago Impuestos 0.15%"/>
      <sheetName val="Notas de Creditos"/>
      <sheetName val="Cheques Emitidos"/>
      <sheetName val="Cheques Transito"/>
      <sheetName val="Pendiente "/>
      <sheetName val="Pago Pendiente"/>
      <sheetName val="CK EN TRANSITO"/>
    </sheetNames>
    <sheetDataSet>
      <sheetData sheetId="0">
        <row r="23">
          <cell r="D23">
            <v>38665.939999999944</v>
          </cell>
        </row>
      </sheetData>
      <sheetData sheetId="1" refreshError="1"/>
      <sheetData sheetId="2">
        <row r="15">
          <cell r="A15" t="str">
            <v>DC-0168-2022 PENSION ALIMENTICIA MARZO 2023</v>
          </cell>
          <cell r="B15">
            <v>45264</v>
          </cell>
        </row>
      </sheetData>
      <sheetData sheetId="3">
        <row r="18">
          <cell r="A18" t="str">
            <v>SOLICITUD PAGO DE PENSION ALIMENTICIA CORRESPONDIENTE AL MES DE MARZO 2023 POR MONTO RD$1,224,566.00 PESOS, A SER PAGADO POR TRANSFERENCIA ELECTRONICA, A FAVOR DE LAS 196 BENEFICIARIAS, SEGUN ANEXOS DEL OFICIO DRRHH-2023-N-00046 D/F 29/3/2023.</v>
          </cell>
          <cell r="B18">
            <v>45035</v>
          </cell>
        </row>
      </sheetData>
      <sheetData sheetId="4" refreshError="1"/>
      <sheetData sheetId="5">
        <row r="15">
          <cell r="C15">
            <v>1836.85</v>
          </cell>
        </row>
      </sheetData>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ciliaciòn"/>
      <sheetName val="Depositos"/>
      <sheetName val="Notas De Creditos"/>
      <sheetName val="Ck. en Transito "/>
      <sheetName val="Transferencias Recibidas"/>
      <sheetName val="Cheques Emitidos"/>
      <sheetName val="Transferencia Orden"/>
      <sheetName val="Pago Impuestos 0.15%"/>
      <sheetName val="Cargos Bancarios"/>
      <sheetName val="Transferencias por Pagar"/>
      <sheetName val="NOTA DE DEBITO"/>
      <sheetName val="tranf pendiente"/>
    </sheetNames>
    <sheetDataSet>
      <sheetData sheetId="0">
        <row r="24">
          <cell r="D24">
            <v>5847939.3499999996</v>
          </cell>
        </row>
      </sheetData>
      <sheetData sheetId="1">
        <row r="15">
          <cell r="C15">
            <v>22578</v>
          </cell>
        </row>
        <row r="16">
          <cell r="C16">
            <v>17300</v>
          </cell>
        </row>
      </sheetData>
      <sheetData sheetId="2">
        <row r="19">
          <cell r="A19">
            <v>45264</v>
          </cell>
          <cell r="B19" t="str">
            <v>Cancelado: PAG00370581, POR CADUCIDAD</v>
          </cell>
          <cell r="D19">
            <v>1900</v>
          </cell>
        </row>
      </sheetData>
      <sheetData sheetId="3" refreshError="1"/>
      <sheetData sheetId="4" refreshError="1"/>
      <sheetData sheetId="5">
        <row r="9">
          <cell r="A9">
            <v>45020</v>
          </cell>
          <cell r="B9" t="str">
            <v>LIZCAR YMALAY QUINTANA ARTILES</v>
          </cell>
          <cell r="E9">
            <v>19467.400000000001</v>
          </cell>
        </row>
        <row r="10">
          <cell r="A10">
            <v>45020</v>
          </cell>
          <cell r="B10" t="str">
            <v>LEONIDAS FIGUEROA</v>
          </cell>
          <cell r="E10">
            <v>21232.97</v>
          </cell>
        </row>
        <row r="11">
          <cell r="A11">
            <v>45020</v>
          </cell>
          <cell r="B11" t="str">
            <v>ANUNCIADA GARCIA MONTERO</v>
          </cell>
          <cell r="E11">
            <v>20270.939999999999</v>
          </cell>
        </row>
        <row r="12">
          <cell r="A12">
            <v>45020</v>
          </cell>
          <cell r="B12" t="str">
            <v>VIERKA CIPRIAN ROSARIO</v>
          </cell>
          <cell r="E12">
            <v>73882.789999999994</v>
          </cell>
        </row>
        <row r="13">
          <cell r="A13">
            <v>45050</v>
          </cell>
          <cell r="B13" t="str">
            <v>MARILEYDA ALTAGRACIA FELIZ DE PIMENTEL</v>
          </cell>
          <cell r="E13">
            <v>15795.9</v>
          </cell>
        </row>
        <row r="14">
          <cell r="A14">
            <v>45050</v>
          </cell>
          <cell r="B14" t="str">
            <v>ARZOBISPADO DE SANTO DOMINGO / ARQUIDIOCESIS DE SANTO DOMINGO</v>
          </cell>
          <cell r="E14">
            <v>40000</v>
          </cell>
        </row>
        <row r="15">
          <cell r="A15">
            <v>45050</v>
          </cell>
          <cell r="B15" t="str">
            <v>ARLETTE NIKAURY MARTINEZ DE PENSO</v>
          </cell>
          <cell r="E15">
            <v>59336.67</v>
          </cell>
        </row>
        <row r="16">
          <cell r="A16">
            <v>45050</v>
          </cell>
          <cell r="B16" t="str">
            <v>ROSANNI NOELIA MEDINA VALERIO</v>
          </cell>
          <cell r="E16">
            <v>1155959.05</v>
          </cell>
        </row>
        <row r="17">
          <cell r="A17">
            <v>45050</v>
          </cell>
          <cell r="B17" t="str">
            <v>EMELY CAROLINA MARTINEZ CORPORAN</v>
          </cell>
          <cell r="E17">
            <v>13450.12</v>
          </cell>
        </row>
        <row r="18">
          <cell r="A18">
            <v>45264</v>
          </cell>
          <cell r="B18" t="str">
            <v>JUANA CECILIA HILARIO RODRIGUEZ</v>
          </cell>
          <cell r="E18">
            <v>276370</v>
          </cell>
        </row>
        <row r="19">
          <cell r="A19" t="str">
            <v>4/13/2023</v>
          </cell>
          <cell r="B19" t="str">
            <v>ALEXANDRA NUÑEZ NOLASCO</v>
          </cell>
          <cell r="E19">
            <v>1230277.5</v>
          </cell>
        </row>
        <row r="20">
          <cell r="A20" t="str">
            <v>4/18/2023</v>
          </cell>
          <cell r="B20" t="str">
            <v>MARILENYS MESA BATISTA</v>
          </cell>
          <cell r="E20">
            <v>903510.71</v>
          </cell>
        </row>
        <row r="21">
          <cell r="A21" t="str">
            <v>4/18/2023</v>
          </cell>
          <cell r="B21" t="str">
            <v>MIRIAN MERCEDES GUTIERREZ GUZMAN DE PEREZ</v>
          </cell>
          <cell r="E21">
            <v>12451.33</v>
          </cell>
        </row>
        <row r="22">
          <cell r="A22" t="str">
            <v>4/18/2023</v>
          </cell>
          <cell r="B22" t="str">
            <v>MARIA DEL CARMEN DE OLEO ALCANTARA</v>
          </cell>
          <cell r="E22">
            <v>17987.89</v>
          </cell>
        </row>
        <row r="23">
          <cell r="A23" t="str">
            <v>4/18/2023</v>
          </cell>
          <cell r="B23" t="str">
            <v>ESTEBAN JOSE MELLA GARCIA</v>
          </cell>
          <cell r="E23">
            <v>43013.05</v>
          </cell>
        </row>
        <row r="24">
          <cell r="A24" t="str">
            <v>4/21/2023</v>
          </cell>
          <cell r="B24" t="str">
            <v>LUCHY  CRISTINA RODRIGUEZ LARA</v>
          </cell>
          <cell r="E24">
            <v>90117.51</v>
          </cell>
        </row>
        <row r="25">
          <cell r="A25" t="str">
            <v>4/21/2023</v>
          </cell>
          <cell r="B25" t="str">
            <v>GABRIELA  NUÑEZ RAMIREZ</v>
          </cell>
          <cell r="E25">
            <v>3800</v>
          </cell>
        </row>
        <row r="26">
          <cell r="A26" t="str">
            <v>4/26/2023</v>
          </cell>
          <cell r="B26" t="str">
            <v>ANULADO</v>
          </cell>
          <cell r="E26">
            <v>0</v>
          </cell>
        </row>
        <row r="27">
          <cell r="A27" t="str">
            <v>4/26/2023</v>
          </cell>
          <cell r="B27" t="str">
            <v>SOLANGIE FILOMENA  DE OLEO DIAZ</v>
          </cell>
          <cell r="E27">
            <v>66601.81</v>
          </cell>
        </row>
        <row r="28">
          <cell r="A28" t="str">
            <v>4/26/2023</v>
          </cell>
          <cell r="B28" t="str">
            <v>LEANDRO JAVIER GARCIA MARTINEZ</v>
          </cell>
          <cell r="E28">
            <v>16774.55</v>
          </cell>
        </row>
        <row r="29">
          <cell r="A29" t="str">
            <v>4/26/2023</v>
          </cell>
          <cell r="B29" t="str">
            <v>PEDRO FELIX LUCIANO ABREU</v>
          </cell>
          <cell r="E29">
            <v>225385.02</v>
          </cell>
        </row>
        <row r="30">
          <cell r="A30" t="str">
            <v>4/26/2023</v>
          </cell>
          <cell r="B30" t="str">
            <v>MARTHA LESBIOLITA ESCAÑO PEÑA</v>
          </cell>
          <cell r="E30">
            <v>18876.349999999999</v>
          </cell>
        </row>
        <row r="31">
          <cell r="A31" t="str">
            <v>4/28/2023</v>
          </cell>
          <cell r="B31" t="str">
            <v>FRANCISCO FERRER CASTILLO</v>
          </cell>
          <cell r="E31">
            <v>544432.14</v>
          </cell>
        </row>
      </sheetData>
      <sheetData sheetId="6">
        <row r="11">
          <cell r="B11" t="str">
            <v>PAGO DE VIATICOS Y PEAJE, A LA DIRECCION DE GESTION HUMANA PARA EL PERSONAL QUE PARTICIPO EN LA CARNETIZACION DE LA REGIONAL 17 MONTE PLATA U SUS DISTRITOS EDUCATIVOS, REALIZADA EL 16 DE FEBRERO DEL 2023, SEGUN OFICIO DRRHH#00069/2023.</v>
          </cell>
          <cell r="D11">
            <v>4460</v>
          </cell>
        </row>
        <row r="12">
          <cell r="B12" t="str">
            <v>PAGO VIATICOS AL PERSONAL DE LA DIRECCION DE FISCALIZACION Y CONTROL, QUE ESTUVO REALIZANDO FISCALIZACION DE CUMPLIMIENTO ADMINISTRATIVO Y FINANCIERO AL DISTRITO EDUCATIVO 10-01 VILLA MELLA, QUE IMPACTARA EL PLAN OPERATIVO ANUAL 2023, EN LA ACTIVIDD 2 FISCALIZAR EL USO DE LOS RECURSOS TRANSFERIDOS A LOS DIFERENTES ENTES QUE DEPEDEN DEL MINERD, ALINEADOS CON EL PLAN DE FISCALIZACION, QUE SE REALIZO DEL 20/02/2023 AL 03/03/2023, SEGUN OFICIO DFC-0094-2023</v>
          </cell>
          <cell r="D12">
            <v>39600</v>
          </cell>
        </row>
        <row r="13">
          <cell r="B13" t="str">
            <v>PAGO DE VIATICOS Y PEAJE A PERSONAL TECNICO Y DE APOYO PERTENECIENTE AL VICEMINISTERIO DE PLANIFICACION Y DESARROLLO EDUCATIVO, QUE SE DESPLAZO A REALIZAR EL "LEVANTAMIENTO DE INFORMACION EN CENTROS EDUCATIVOS QUE SOLICITAN SUSCRIBIR CONVENIO DE GESTION CON EL MINERD", EN LAS REGIONALES EDUCATIVAS DE SAN PEDRO DE MACORIS Y LA ROMANA, SEGUN OFICIO OPDE No. 118-2023.</v>
          </cell>
          <cell r="D13">
            <v>19460</v>
          </cell>
        </row>
        <row r="14">
          <cell r="B14" t="str">
            <v>PAGO DE VIATICOS A CONSULTORIA JURIDICA, AL SEÑOR LIC. APOLONIO JIMENEZ ALMONTE CORRESPONDIENTE A LOS AÑOS 2021-2022, SEGUN OFICIO CJ#0492/2023.</v>
          </cell>
          <cell r="D14">
            <v>82915</v>
          </cell>
        </row>
        <row r="15">
          <cell r="B15" t="str">
            <v>PAGO DE VIATICOS AL PERSONAL DE LA DIRECCIÓN DE CONSULTORIA JURIDICA POR REALIZAR TRAMITES A DIFERENTES PROVINCIAS DEL PAIS EN LOS PERIODOS 2021-2022. SEGÚN OFICIO CJ.0447-2023.</v>
          </cell>
          <cell r="D15">
            <v>36907.5</v>
          </cell>
        </row>
        <row r="16">
          <cell r="B16" t="str">
            <v>PAGO DE VIATICOS PENDIENTES CORRESPONDIENTES A LOS AÑOS 2021 Y 2022, PARA CONSULTORIA JURIDICA AL SEÑOR ELVIS ENCARNACION, SEGUN OFICIO CJ#0456/2023.</v>
          </cell>
          <cell r="D16">
            <v>30350</v>
          </cell>
        </row>
        <row r="17">
          <cell r="B17" t="str">
            <v>PAGO VIÁTICOS Y PEAJE  PARA EL PERSONAL DE APOYO DE LA UNIDAD DE FISCALIZACIÓN DEL PROGRAMA OF-MINERD, CORRESPONDIENTE AL PERÍODO 01 AL 31 ENERO 2023, OFIC.DIGEMIE-0568/2023.</v>
          </cell>
          <cell r="D17">
            <v>130390</v>
          </cell>
        </row>
        <row r="18">
          <cell r="B18" t="str">
            <v>PAGO DE VIATICOS, TRANSPORTE Y PEAJE AL PERSONAL TECNICO DEL VICEMINISTERIO DE PLANIFICACIÓN Y DESARROLLO EDUCATIVO QUE SE DESPLAZO A REALIZAR LA “SUPERVISIÓN DE ACTUALIZACIÓN DE PROCESO DE GESTIÓN DEL SISTEMA DE INFORMACIÓN DE LA CALIDAD DE LOS DATOS EN EL SIGERD” LOS DIAS 28 DE FEBRERO HASTA EL 17 DE MARZO 2023, SEGÚN OFICIO DIAEP NO.026-2023.</v>
          </cell>
          <cell r="D18">
            <v>646670</v>
          </cell>
        </row>
        <row r="19">
          <cell r="B19" t="str">
            <v>PAGO VIATICOS AL SEÑOR SAMUEL AUGUSTO OGANDO TERRERO, DEPARTAMENTO DE CONSULTORIA JURIDICAS, QUIEN ESTUVO REALIZANDO VARIAS TRABAJOS EN LOS TRIBUNALES DE VARIAS PROVINCIAS, PERTENECIENTE AL MINISTERIO DE EDUCACION, SEGUN OFICIO CJ 0672-2023</v>
          </cell>
          <cell r="D19">
            <v>44457.5</v>
          </cell>
        </row>
        <row r="20">
          <cell r="B20" t="str">
            <v>PAGO DE VIATICOS PARA EL DEPARTAMENTO DE EVENTOS COLABORADORES QUE ESTUVIERON EN LA INAUGURACION Y SUPERVISION DEL MONTAJE DE ESCUELA EVANGELINA RODRIGUEZ, MUNICIPIO YUMA, HIGUEY, PROVINCIA LA ALTAGRACIA, EL DIA 18 DE MARZO DEL 2023, CON LA PRESENCIA DE LA VICE-PRESIDENTA SRA. RAQUEL PEÑA, SEGUN OFICIO EV#082/2023.</v>
          </cell>
          <cell r="D20">
            <v>13950</v>
          </cell>
        </row>
        <row r="21">
          <cell r="B21" t="str">
            <v>PAGO DE VIÁTICOS Y PEAJE AL PERSONAL DE LA DIRECCIÓN GENERAL DE MANTENIMIENTO DE INFRAESTRUCTURA ESCOLAR QUE ESTUVO REALIZANDO LOS TRABAJOS DE LEVANTAMIENTO TOPOGRÁFICO, CHEQUEO DE BOMBA SUMERGIBLE, FISCALIZACIÓN, PRESUPUESTO DE TERMINACIÓN, EVALUACIÓN ÁREA DE COCINA PARA LA INSTALACIÓN Y ENTREGA DE EQUIPO DE COCINA, SEGÚN LOS VIAJES CORRESPONDIENTES DE LOS DÍAS 04,08,10,14,18,25 Y 30 DE NOVIEMBRE; 02,06,08,13,14, Y 15 DE DICIEMBRE DEL AÑO 2022, OFICIO N°DGMIE 0571-2023</v>
          </cell>
          <cell r="D21">
            <v>93205</v>
          </cell>
        </row>
        <row r="22">
          <cell r="B22" t="str">
            <v>PAGO VIATICOS AL PERSONAL DEL VICEMINISTERIO DE PLANIFICACION Y DESARROLLO EDUCATIVO, QUE REALIZO EL LEVANTAMIENTO DE SEGUIMIENTO A CENTROS EDUCATIVOS QUE POSEEN CONVENIO DE COGESTION CON EL MINERD Y SUPERVICION CENTROS EDUCATIVOS EN PUERTO PLATA/SOSUA, EN EL DISTRITO 11-02 PUERTO PLATA/ SOSUA LOS DIAS 1,2,3 DE MARZO 2023, SEGUN OFICIO OPDENO. 161-2023.</v>
          </cell>
          <cell r="D22">
            <v>11200</v>
          </cell>
        </row>
        <row r="23">
          <cell r="B23" t="str">
            <v>PAGO DE VIÁTICO Y PAJE, PARA EL PERSONAL DE LA DIRECCIÓN GENERAL DE MANTENIMIENTO E INFRAESTRUCTURA ESCOLAR, POR REALIZAR LOS TRABAJOS DE LEVANTAMIENTO AULAS EMERGENCIA, SUPERVISIÓN, LEVANTAMIENTO TOPOGRÁFICOS, EJECUCIÓN DE PODA, DESYERBO Y ELIMINACIÓN DE MALEZA, 19 DE JULIO 2022, 31 DE AGOSTO 2022, 06,14,15,15,22,28 SEPTIEMBRE 2022, DEL 03 AL 28 DE OCTUBRE 2022, OFIC.DGMIE-0534/2023.</v>
          </cell>
          <cell r="D23">
            <v>351935</v>
          </cell>
        </row>
        <row r="24">
          <cell r="B24" t="str">
            <v>PAGO DE VIATICOS AL PERSONAL DE LA DIRECCIÓN GENERAL ADMINISTRATIVA QUE PARTICIPARÓN EN LAS RUTAS DE EVALUACIÓN Y FORMALIZACIÓN DE CONTRATOS DE ALQUILER EDUCATIVOS, EN LA REGIONAL 08 (DISTRITOS 08-06) Y LA REGIONAL 14 (DISTRITOS 14-07) LOS DIAS 7 Y 8 DE MARZO 2023.SEGÚN OFICIO DGA.NO.609-2023.</v>
          </cell>
          <cell r="D24">
            <v>20350</v>
          </cell>
        </row>
        <row r="25">
          <cell r="B25" t="str">
            <v>PAGO DE VIATICOS, PEAJE Y TRANSPORTE AL PERSONAL TECNICO DEL VICEMINISTERIO DE PLANIFICACION Y DESARROLLO EDUCATIVO, QUE SE DESPLASARA A REALIZAR "SUPERVISION DE ACTUALIZACION DE PROCESO DE GESTION DEL SISTEMA DE INFORMACION CALIDAD DE LOS DATOS EN EL SIGERD, SEGUN OFICIO OPDE No.115-2023.</v>
          </cell>
          <cell r="D25">
            <v>304190</v>
          </cell>
        </row>
        <row r="26">
          <cell r="B26" t="str">
            <v>PAGO DE VIATICOS Y PEAJES AL PERSONAL DE APOYO DE LA DIRECCION GENERAL DE MANTENIMIENTO DE INFRAESTRUCTURA ESCOLAR (DGMIE), QUE ESTUVO REALIZANDO LOS TRABAJOS DE PUESTA EN POSESION Y TECHADO DE CANCHA, DE ACUERDO A VIAJES CORRESP. A LOS DIAS 04, 10, 11, 12, 13, 17, 18, 19, 24 Y 27 DE ENERO DEL 2023, SEGUN OFICIO DGMIE # 0698-23.</v>
          </cell>
          <cell r="D26">
            <v>228062.5</v>
          </cell>
        </row>
        <row r="27">
          <cell r="B27" t="str">
            <v>PAGO DE VIATICOS AL PERSONAL DE LA DIRECCIÓN DE FISCALIZACIÓN Y CONTROL CORRESPONDIENTE A LAS FISCALIZACIONES QUE IMPACTARAN EL PLAN OPERATIVO ANUAL 2023, EN LA ACTIVIDAD FISCALIZAR EL USO DE LOS RECURSOS TRASNFERIDOS A LOS DIFERENTES ENTES QUE DEPENDEN DEL MINERD, ALINEADOS CON EL PLAN DE FISCALIZACIÓN. SE REALICE UNA SUPERVISION GENERAL DE FISCALIZACION ADMINISTRATIVA Y FINANCIERA DE 4 AÑOS (2019-2020-2021-2022) DISTRITO 12-01 HIGUEY, LOS DIAS 23 DE FEBRERO 2023 Y 09 DE MARZO 2023. SEGÚN OFICIO NO. DFC.0095-2023.</v>
          </cell>
          <cell r="D27">
            <v>9500</v>
          </cell>
        </row>
        <row r="28">
          <cell r="B28" t="str">
            <v>PAGO VIATICOS AL PERSONAL DE PATRIMONIO Y CONTROL DE ACTIVOS FIJOS, QUE ESTARAN EJECUTANDO LA JORNADA DE INVENTARIO Y CONSTATACION FISICA DE MAQUINARIA, MOBILIARIOS Y EQUIPOS EN LA REGIONAL NO. 15 DE SANTO DOMINGO III Y SUS DISTRITOS, INICIANDO EL 10 DE ABRIL AL 13 DE ABRIL 2023, SEGUN OFICIO DPCAF- 047-2023.</v>
          </cell>
          <cell r="D28">
            <v>102300</v>
          </cell>
        </row>
        <row r="29">
          <cell r="B29" t="str">
            <v>PAGO DE VIÁTICOS AL PERSONAL DE LA DIRECCION DE RELACIONES INTERNACIONALES QUE REALIZARON LEVANTAMIENTO DE FORMACIÓN PARA ACTUALIZACIÓN DEL CONVENIO EN LA PROVINCIA PUERTO PLATA, EN LA FUNDACIÓN PATRIA Y SEGUIMIENTO A CONVENIO CON AVANCE DOMINICANA, EN SOSUA , OFICIO N°DRI-121-2023.</v>
          </cell>
          <cell r="D29">
            <v>7935</v>
          </cell>
        </row>
        <row r="30">
          <cell r="B30" t="str">
            <v>PAGO DE VIATICOS Y COMBUSTIBLE AL PERSONAL QUE SE DESPLAZO A LAS REGIONALES  DE MONTECRISTI, MAO Y PUERTO PLATA,  A REALIZAR  LOS "ENCUENTROS DE SOCIALIZACION SOBRE LA ASIGNACION, USO, LIQUIDACION DE LOS FONDOS DESCENTRALIZADOS Y EL MONITOREO DEL POA 2023, SEGUN OFICIO DPPEE-035-2023, *****SOLICITADO POR EL DIRECTOR DE FORMULACION PRESUPUESTARIA Y ESTUDIOS ECONOMICOS**</v>
          </cell>
          <cell r="D30">
            <v>36676.639999999999</v>
          </cell>
        </row>
        <row r="31">
          <cell r="B31" t="str">
            <v>PAGO DE VIATICOS, TRANSPORTE, PEAJE Y COMBUSTIBLE AL PERSONAL DE LA DIRECCION DE LIQUIDACION Y CONCILIACION DE FONDOS, POR EL DESARROLLO DE LOS TRABAJOS DE VALIDACION, LIQUIDACION Y CARGA DEL SISTEMA DE GESTION DE RECURSOS FINANCIEROS DE LOS FONDOS DESCENTRALIZADOS ASIGNADOS AL CENTRO EDUCATIVO INSTITUTO TECNOLOGICO SAN IGNACIO DE LOYOLA (ITSIL), DISTRITO EDUCATIVO 13-04, DAJABON, REALIZADOS DESDE EL MARTES 21 AL JUEVES 23 DE MARZO DEL 2023, SEGUN OFICIO DLCF-0119-2023.</v>
          </cell>
          <cell r="D31">
            <v>82762.84</v>
          </cell>
        </row>
        <row r="32">
          <cell r="B32" t="str">
            <v>PAGO DE VIATICOS AL PERSONAL QUE SE DESPLAZO A LA REGIONAL 09 MAO, A REALIZAR LOS ENCUENTROS DE SOCIALIZACION SOBRE LA ASIGNACION, USO, LIQUIDACION DE LOS FONDOS DESCENTRALIZADOS Y EL MONITOREO DEL POA 2023, SEGUN OFICIO OPDE-119-2023,***COMPLETIVO DEL OFICIO OPDE-073-2023, SOLICITADO POR EL VICEMINISTERIO DE PLANIFICACION Y DESARROLLO**</v>
          </cell>
          <cell r="D32">
            <v>8000</v>
          </cell>
        </row>
        <row r="33">
          <cell r="B33" t="str">
            <v>PAGO DE VIATICOS Y PEAJES, JORNADA DE INVENTARIO Y CONSTATACION FISICA DE MAQUINARIA, MOBILIARIOS Y EQUIPOS EN LAS REGIONALES 01 BARAHONA, 02 SAN JUAN, 03 AZUA Y 04 SAN CRISTOBAL,  Y LA  REGIONAL 18 BAHORUCO,  CON SUS RESPECTIVOS DISTRITOS, INICIANDO DEL 17 DE ABRIL AL 09 DE MAYO 2023, SOLICITADO POR LA DIRECCION DE PATRIMONIO Y CONTROL DE ACTIVOS FIJOS, SEGUN OFIC.#DPCAF-064/2023.</v>
          </cell>
          <cell r="D33">
            <v>1384780</v>
          </cell>
        </row>
        <row r="34">
          <cell r="B34" t="str">
            <v>PAGO DE VIATICOS Y PEAJE DEL PERSONAL DE LA DIRECCION DE GESTION HUMANA, QUE PARTICIPO EN EL LEVANTAMIENTO DE PERSONAL DEL MINERD EN LA REGIONAL 03 AZUA Y EL DISTRITO EDUCATIVO 03-02 PADRE LAS CASAS, REALIZADO DEL 8 AL 10 DE MARZO DEL 2023, SEGUN OFICIO DRRHH-2023-00092.</v>
          </cell>
          <cell r="D34">
            <v>51010</v>
          </cell>
        </row>
        <row r="35">
          <cell r="B35" t="str">
            <v xml:space="preserve"> PAGO DE VIÁTICOS SOLICITADO POR EL DEPARTAMENTO DE EVENTOS A ALLEN PÉREZ QUIEN ESTUVO EN LA INAUGURACIÓN Y SUPERVISIÓN DEL MONTAJE DE ESCUELA PRIMARIA FIDELINA ANDINO EN DIVERGE, PROVINCIA INDEPENDENCIA EL 18 DE MARZO DEL 2023, OFICIO N°EV-087-2023.</v>
          </cell>
          <cell r="D35">
            <v>4900</v>
          </cell>
        </row>
        <row r="36">
          <cell r="B36" t="str">
            <v>PAGO VIATICOS, PEAJE, COMBUSTIBLE, PASAJE Y MATERIAL GASTABLE, PARA LAS 18 REGIONALES CON EL OBJETIVO DE REALIZAR CHARLAS SOBRE SISMOS Y SU INTERACCION CON LOS CENTROS EDUCATIVOS EN LAS 18 REGIONALES Y SE REALIZARAN LOS DIAS 24,25 Y 26 DE ABRIL, 2023, 02,03,04,08,09 Y 10 DE MAYO 2023 EN LAS REGIONELS 01 BARAHONA, 02 SAN JUAN, 03 AZUA, 06 LA VEGA, 08 SANTIAGO, 09 MAO, 11 PUERTO PLATA, 13 MONTECRISTI Y 14 NAGUA, SEGUN OFICIO DIGAR 078-2023.</v>
          </cell>
          <cell r="D36">
            <v>415751.66</v>
          </cell>
        </row>
        <row r="37">
          <cell r="B37" t="str">
            <v>PAGO VIÁTICO PARA EL COLABOR DEL AREA JURIDICA,  CORRESPONDIENTE AL PERÍODO 2021-2022, POR PARTICIPAR EN VARIOS PROCESOS JURIDICOS, EN REPRESENTACIÓN DE ESTE MINISTERIO EN DIFERENTES PROVINCIAS DEL PAIS, OFIC. CJ-0773/2023.</v>
          </cell>
          <cell r="D37">
            <v>61950</v>
          </cell>
        </row>
        <row r="38">
          <cell r="B38" t="str">
            <v>PAGO DE VIÁTICOS Y PEAJE AL PERSONAL DE LA DIRECCIÓN DE DESARROLLO ORGANIZACIONAL, QUE SE DESPLAZARÁ A REALIZAR EL LEVANTAMIENTO DE INFORMACIÓN PARA LA ACTUALIZACIÓN DEL MANUAL OPERATIVO DE CENTRO EDUCATIVO PÚBLICO. SEGÚN OFICIO DDO-017-2023.</v>
          </cell>
          <cell r="D38">
            <v>679460</v>
          </cell>
        </row>
        <row r="39">
          <cell r="B39" t="str">
            <v>PAGO DE VIATICOS, DEL PERSONAL DE CONSULTORIA JURIDICA, CORRESPONDIENTE A LOS AÑOS 2021-2022, SEGUN OFIC.#C.J.0885/2023.</v>
          </cell>
          <cell r="D39">
            <v>197805</v>
          </cell>
        </row>
        <row r="40">
          <cell r="B40" t="str">
            <v>PAGO DE VIATICOS A LA DIRECCION DE LIQUIDACION Y CONCILIACION DE FONDOS, A FAVOR DEL SEÑOR YOVANNY RODRIGUEZ QUIEN REALIZO LABORES DE CHOFER PARA TRANSPORTAR EL EQUIPO DE LA DIRECCION A REALIZAR LABORES DE VALIDACION LIQUIDACION Y ACTUALIZACION DE LAS EJECUCIONES EN EL SISTEMA DE GESTION DE RECURSOS FINANCIEROS, DE LOS FONDOS DESCENTRALIZADOS OTORGADOS A LOS DISTRITOS EDUCATIVOS 04-06 HAINA Y 04-07 NIGUA, SEGUN OFICIO DLCF#0136/2023.</v>
          </cell>
          <cell r="D40">
            <v>13200</v>
          </cell>
        </row>
        <row r="41">
          <cell r="B41" t="str">
            <v>REEMBOLSO GASTOS DE COMBUSTIBLE Y DE PEAJE, EXCEDIDO EN LOS "ENCUENTROS DE SOCIALIZACION SOBRE LA ASIGNACION, USO, Y LIQUIDACION DE LOS FONDOS DESCENTRALIZADOS Y EL MONITOREO DEL POA 2023", EN LAS DIFERENTES REGIONALES DEL PAIS, QUE TUVO LUGAR DESDE EL 17 DE ENERO AL 17 DE MARZO 2023, SEGUN ANEXOS AL OFICIO DPPEE-46-2023.  **SOLICITADO POR EL DIRECTOR DE PROGRAMACION PRESUPUESTARIA Y ESTUDIOS ECONOMICOS, DEL VICEMINISTERIO DE PLANIFICACION Y DESARROLLO EDUCATIVO**</v>
          </cell>
          <cell r="D41">
            <v>10399.299999999999</v>
          </cell>
        </row>
      </sheetData>
      <sheetData sheetId="7">
        <row r="18">
          <cell r="C18">
            <v>9424.869999999999</v>
          </cell>
        </row>
      </sheetData>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4C995-4AEC-4993-8E2C-332674A22EB3}">
  <dimension ref="A1:XFD465"/>
  <sheetViews>
    <sheetView tabSelected="1" zoomScaleNormal="100" workbookViewId="0">
      <selection activeCell="A446" sqref="A446:F446"/>
    </sheetView>
  </sheetViews>
  <sheetFormatPr baseColWidth="10" defaultColWidth="11.625" defaultRowHeight="12.75" x14ac:dyDescent="0.25"/>
  <cols>
    <col min="1" max="1" width="12.375" style="26" customWidth="1"/>
    <col min="2" max="2" width="18.75" style="5" customWidth="1"/>
    <col min="3" max="3" width="55.375" style="47" customWidth="1"/>
    <col min="4" max="4" width="14.375" style="9" customWidth="1"/>
    <col min="5" max="5" width="17.125" style="9" customWidth="1"/>
    <col min="6" max="6" width="20.25" style="9" customWidth="1"/>
    <col min="7" max="16384" width="11.625" style="2"/>
  </cols>
  <sheetData>
    <row r="1" spans="1:6" x14ac:dyDescent="0.25">
      <c r="A1" s="111"/>
      <c r="B1" s="111"/>
      <c r="C1" s="111"/>
      <c r="D1" s="111"/>
      <c r="E1" s="111"/>
      <c r="F1" s="111"/>
    </row>
    <row r="2" spans="1:6" x14ac:dyDescent="0.25">
      <c r="A2" s="111"/>
      <c r="B2" s="111"/>
      <c r="C2" s="111"/>
      <c r="D2" s="111"/>
      <c r="E2" s="111"/>
      <c r="F2" s="111"/>
    </row>
    <row r="3" spans="1:6" x14ac:dyDescent="0.25">
      <c r="A3" s="111"/>
      <c r="B3" s="111"/>
      <c r="C3" s="111"/>
      <c r="D3" s="111"/>
      <c r="E3" s="111"/>
      <c r="F3" s="111"/>
    </row>
    <row r="4" spans="1:6" x14ac:dyDescent="0.25">
      <c r="A4" s="111"/>
      <c r="B4" s="111"/>
      <c r="C4" s="111"/>
      <c r="D4" s="111"/>
      <c r="E4" s="111"/>
      <c r="F4" s="111"/>
    </row>
    <row r="5" spans="1:6" x14ac:dyDescent="0.25">
      <c r="A5" s="111"/>
      <c r="B5" s="111"/>
      <c r="C5" s="111"/>
      <c r="D5" s="111"/>
      <c r="E5" s="111"/>
      <c r="F5" s="111"/>
    </row>
    <row r="6" spans="1:6" x14ac:dyDescent="0.25">
      <c r="A6" s="122"/>
      <c r="B6" s="122"/>
      <c r="C6" s="122"/>
      <c r="D6" s="122"/>
      <c r="E6" s="122"/>
      <c r="F6" s="122"/>
    </row>
    <row r="7" spans="1:6" x14ac:dyDescent="0.25">
      <c r="A7" s="22"/>
      <c r="B7" s="1"/>
      <c r="C7" s="14"/>
      <c r="D7" s="67"/>
      <c r="E7" s="67"/>
      <c r="F7" s="67"/>
    </row>
    <row r="8" spans="1:6" x14ac:dyDescent="0.25">
      <c r="A8" s="22"/>
      <c r="B8" s="1"/>
      <c r="C8" s="14"/>
      <c r="D8" s="67"/>
      <c r="E8" s="67"/>
      <c r="F8" s="67"/>
    </row>
    <row r="9" spans="1:6" x14ac:dyDescent="0.25">
      <c r="A9" s="22"/>
      <c r="B9" s="1"/>
      <c r="C9" s="14"/>
      <c r="D9" s="67"/>
      <c r="E9" s="67"/>
      <c r="F9" s="67"/>
    </row>
    <row r="10" spans="1:6" ht="20.100000000000001" customHeight="1" x14ac:dyDescent="0.25">
      <c r="A10" s="109" t="s">
        <v>0</v>
      </c>
      <c r="B10" s="109"/>
      <c r="C10" s="109"/>
      <c r="D10" s="109"/>
      <c r="E10" s="109"/>
      <c r="F10" s="109"/>
    </row>
    <row r="11" spans="1:6" ht="20.100000000000001" customHeight="1" x14ac:dyDescent="0.25">
      <c r="A11" s="113" t="s">
        <v>1</v>
      </c>
      <c r="B11" s="113"/>
      <c r="C11" s="113"/>
      <c r="D11" s="113"/>
      <c r="E11" s="113"/>
      <c r="F11" s="113"/>
    </row>
    <row r="12" spans="1:6" ht="20.100000000000001" customHeight="1" x14ac:dyDescent="0.25">
      <c r="A12" s="113" t="s">
        <v>2</v>
      </c>
      <c r="B12" s="113"/>
      <c r="C12" s="113"/>
      <c r="D12" s="113"/>
      <c r="E12" s="113"/>
      <c r="F12" s="113"/>
    </row>
    <row r="13" spans="1:6" ht="20.100000000000001" customHeight="1" x14ac:dyDescent="0.25">
      <c r="A13" s="113" t="s">
        <v>3</v>
      </c>
      <c r="B13" s="113"/>
      <c r="C13" s="113"/>
      <c r="D13" s="113"/>
      <c r="E13" s="113"/>
      <c r="F13" s="113"/>
    </row>
    <row r="14" spans="1:6" ht="20.100000000000001" customHeight="1" thickBot="1" x14ac:dyDescent="0.3">
      <c r="A14" s="114" t="s">
        <v>4</v>
      </c>
      <c r="B14" s="114"/>
      <c r="C14" s="114"/>
      <c r="D14" s="114"/>
      <c r="E14" s="114"/>
      <c r="F14" s="114"/>
    </row>
    <row r="15" spans="1:6" ht="27" customHeight="1" x14ac:dyDescent="0.25">
      <c r="A15" s="123" t="s">
        <v>5</v>
      </c>
      <c r="B15" s="124" t="s">
        <v>6</v>
      </c>
      <c r="C15" s="125" t="s">
        <v>7</v>
      </c>
      <c r="D15" s="126" t="s">
        <v>8</v>
      </c>
      <c r="E15" s="126" t="s">
        <v>9</v>
      </c>
      <c r="F15" s="127" t="s">
        <v>10</v>
      </c>
    </row>
    <row r="16" spans="1:6" ht="28.9" customHeight="1" x14ac:dyDescent="0.25">
      <c r="A16" s="37">
        <v>45016</v>
      </c>
      <c r="B16" s="28"/>
      <c r="C16" s="46" t="s">
        <v>11</v>
      </c>
      <c r="D16" s="29"/>
      <c r="E16" s="29"/>
      <c r="F16" s="89">
        <v>20904775.530000001</v>
      </c>
    </row>
    <row r="17" spans="1:6" ht="28.9" customHeight="1" x14ac:dyDescent="0.25">
      <c r="A17" s="43">
        <v>45037</v>
      </c>
      <c r="B17" s="30" t="s">
        <v>12</v>
      </c>
      <c r="C17" s="31" t="s">
        <v>13</v>
      </c>
      <c r="D17" s="67"/>
      <c r="E17" s="3">
        <v>5111</v>
      </c>
      <c r="F17" s="89">
        <f>+F16-D17+E17</f>
        <v>20909886.530000001</v>
      </c>
    </row>
    <row r="18" spans="1:6" ht="28.9" customHeight="1" thickBot="1" x14ac:dyDescent="0.3">
      <c r="A18" s="43">
        <v>45046</v>
      </c>
      <c r="B18" s="32"/>
      <c r="C18" s="31" t="s">
        <v>14</v>
      </c>
      <c r="D18" s="3">
        <v>175</v>
      </c>
      <c r="E18" s="3"/>
      <c r="F18" s="90">
        <f>+F17-D18+E18</f>
        <v>20909711.530000001</v>
      </c>
    </row>
    <row r="19" spans="1:6" ht="28.9" customHeight="1" thickBot="1" x14ac:dyDescent="0.3">
      <c r="A19" s="115" t="s">
        <v>159</v>
      </c>
      <c r="B19" s="116"/>
      <c r="C19" s="116"/>
      <c r="D19" s="116"/>
      <c r="E19" s="116"/>
      <c r="F19" s="91">
        <f>+F18</f>
        <v>20909711.530000001</v>
      </c>
    </row>
    <row r="20" spans="1:6" ht="28.9" customHeight="1" x14ac:dyDescent="0.4">
      <c r="D20" s="6"/>
      <c r="E20" s="7"/>
      <c r="F20" s="7"/>
    </row>
    <row r="21" spans="1:6" ht="20.100000000000001" customHeight="1" x14ac:dyDescent="0.25">
      <c r="A21" s="107" t="s">
        <v>15</v>
      </c>
      <c r="B21" s="107"/>
      <c r="C21" s="48"/>
      <c r="D21" s="8"/>
      <c r="E21" s="108" t="s">
        <v>16</v>
      </c>
      <c r="F21" s="108"/>
    </row>
    <row r="22" spans="1:6" ht="20.100000000000001" customHeight="1" x14ac:dyDescent="0.25">
      <c r="A22" s="109" t="s">
        <v>17</v>
      </c>
      <c r="B22" s="109"/>
      <c r="E22" s="110" t="s">
        <v>160</v>
      </c>
      <c r="F22" s="110"/>
    </row>
    <row r="23" spans="1:6" ht="20.100000000000001" customHeight="1" x14ac:dyDescent="0.25">
      <c r="A23" s="111" t="s">
        <v>18</v>
      </c>
      <c r="B23" s="111"/>
      <c r="E23" s="112" t="s">
        <v>19</v>
      </c>
      <c r="F23" s="112"/>
    </row>
    <row r="24" spans="1:6" ht="20.100000000000001" customHeight="1" x14ac:dyDescent="0.25">
      <c r="C24" s="49"/>
    </row>
    <row r="25" spans="1:6" ht="20.100000000000001" customHeight="1" x14ac:dyDescent="0.25">
      <c r="C25" s="108" t="s">
        <v>16</v>
      </c>
      <c r="D25" s="108"/>
    </row>
    <row r="26" spans="1:6" ht="20.100000000000001" customHeight="1" x14ac:dyDescent="0.25">
      <c r="C26" s="110" t="s">
        <v>20</v>
      </c>
      <c r="D26" s="110"/>
    </row>
    <row r="27" spans="1:6" ht="20.100000000000001" customHeight="1" x14ac:dyDescent="0.25">
      <c r="C27" s="112" t="s">
        <v>21</v>
      </c>
      <c r="D27" s="112"/>
    </row>
    <row r="28" spans="1:6" ht="20.100000000000001" customHeight="1" x14ac:dyDescent="0.25">
      <c r="C28" s="10"/>
      <c r="D28" s="10"/>
    </row>
    <row r="29" spans="1:6" ht="28.9" customHeight="1" x14ac:dyDescent="0.25">
      <c r="C29" s="50"/>
    </row>
    <row r="30" spans="1:6" ht="20.100000000000001" customHeight="1" x14ac:dyDescent="0.25">
      <c r="C30" s="50"/>
    </row>
    <row r="31" spans="1:6" ht="20.100000000000001" customHeight="1" x14ac:dyDescent="0.25"/>
    <row r="32" spans="1:6" ht="20.100000000000001" customHeight="1" x14ac:dyDescent="0.25"/>
    <row r="33" spans="1:6" ht="20.100000000000001" customHeight="1" x14ac:dyDescent="0.25"/>
    <row r="34" spans="1:6" ht="20.100000000000001" customHeight="1" x14ac:dyDescent="0.25"/>
    <row r="35" spans="1:6" ht="20.100000000000001" customHeight="1" x14ac:dyDescent="0.25"/>
    <row r="36" spans="1:6" ht="20.100000000000001" customHeight="1" x14ac:dyDescent="0.25"/>
    <row r="37" spans="1:6" ht="20.100000000000001" customHeight="1" x14ac:dyDescent="0.25">
      <c r="A37" s="109" t="s">
        <v>0</v>
      </c>
      <c r="B37" s="109"/>
      <c r="C37" s="109"/>
      <c r="D37" s="109"/>
      <c r="E37" s="109"/>
      <c r="F37" s="109"/>
    </row>
    <row r="38" spans="1:6" ht="20.100000000000001" customHeight="1" x14ac:dyDescent="0.25">
      <c r="A38" s="113" t="s">
        <v>1</v>
      </c>
      <c r="B38" s="113"/>
      <c r="C38" s="113"/>
      <c r="D38" s="113"/>
      <c r="E38" s="113"/>
      <c r="F38" s="113"/>
    </row>
    <row r="39" spans="1:6" ht="20.100000000000001" customHeight="1" x14ac:dyDescent="0.25">
      <c r="A39" s="113" t="s">
        <v>23</v>
      </c>
      <c r="B39" s="113"/>
      <c r="C39" s="113"/>
      <c r="D39" s="113"/>
      <c r="E39" s="113"/>
      <c r="F39" s="113"/>
    </row>
    <row r="40" spans="1:6" ht="20.100000000000001" customHeight="1" x14ac:dyDescent="0.25">
      <c r="A40" s="113" t="s">
        <v>3</v>
      </c>
      <c r="B40" s="113"/>
      <c r="C40" s="113"/>
      <c r="D40" s="113"/>
      <c r="E40" s="113"/>
      <c r="F40" s="113"/>
    </row>
    <row r="41" spans="1:6" ht="20.100000000000001" customHeight="1" thickBot="1" x14ac:dyDescent="0.3">
      <c r="A41" s="114" t="s">
        <v>4</v>
      </c>
      <c r="B41" s="114"/>
      <c r="C41" s="114"/>
      <c r="D41" s="114"/>
      <c r="E41" s="114"/>
      <c r="F41" s="114"/>
    </row>
    <row r="42" spans="1:6" ht="28.9" customHeight="1" x14ac:dyDescent="0.25">
      <c r="A42" s="128" t="s">
        <v>5</v>
      </c>
      <c r="B42" s="129" t="s">
        <v>6</v>
      </c>
      <c r="C42" s="130" t="s">
        <v>7</v>
      </c>
      <c r="D42" s="131" t="s">
        <v>8</v>
      </c>
      <c r="E42" s="131" t="s">
        <v>9</v>
      </c>
      <c r="F42" s="132" t="s">
        <v>10</v>
      </c>
    </row>
    <row r="43" spans="1:6" ht="30" customHeight="1" x14ac:dyDescent="0.25">
      <c r="A43" s="37">
        <v>45016</v>
      </c>
      <c r="B43" s="32"/>
      <c r="C43" s="51" t="s">
        <v>11</v>
      </c>
      <c r="D43" s="3"/>
      <c r="E43" s="3"/>
      <c r="F43" s="92">
        <f>[1]Conciliaciòn!$D$24</f>
        <v>921881.35000000009</v>
      </c>
    </row>
    <row r="44" spans="1:6" ht="30" customHeight="1" x14ac:dyDescent="0.25">
      <c r="A44" s="43">
        <f>'[1]Transferecia Recibida'!$B$17</f>
        <v>45264</v>
      </c>
      <c r="B44" s="32"/>
      <c r="C44" s="13" t="s">
        <v>24</v>
      </c>
      <c r="D44" s="3"/>
      <c r="E44" s="3">
        <f>'[1]Transferecia Recibida'!$C$17</f>
        <v>12679655.75</v>
      </c>
      <c r="F44" s="93">
        <f>F43+E44</f>
        <v>13601537.1</v>
      </c>
    </row>
    <row r="45" spans="1:6" ht="30" customHeight="1" x14ac:dyDescent="0.25">
      <c r="A45" s="43" t="s">
        <v>25</v>
      </c>
      <c r="B45" s="32"/>
      <c r="C45" s="15" t="str">
        <f>'[1]Depositos '!A12</f>
        <v>DEVOL SOBRANTE VIATICO COMB TRANSPO OFIC. DGEP#130 MONITOREO</v>
      </c>
      <c r="D45" s="3"/>
      <c r="E45" s="33">
        <f>'[1]Depositos '!C12</f>
        <v>17601.009999999998</v>
      </c>
      <c r="F45" s="93">
        <f t="shared" ref="F45:F46" si="0">F44+E45</f>
        <v>13619138.109999999</v>
      </c>
    </row>
    <row r="46" spans="1:6" ht="30" customHeight="1" x14ac:dyDescent="0.25">
      <c r="A46" s="94" t="str">
        <f>'[1]Depositos '!B13</f>
        <v>4/24/2023</v>
      </c>
      <c r="B46" s="32"/>
      <c r="C46" s="13" t="str">
        <f>'[1]Depositos '!A13</f>
        <v>DEVOLUCION DIFERENCIA GENERAL COMB Y PEAJE OFIC.#DOP182-2023</v>
      </c>
      <c r="D46" s="3"/>
      <c r="E46" s="3">
        <f>'[1]Depositos '!C13</f>
        <v>462</v>
      </c>
      <c r="F46" s="93">
        <f t="shared" si="0"/>
        <v>13619600.109999999</v>
      </c>
    </row>
    <row r="47" spans="1:6" ht="30" customHeight="1" x14ac:dyDescent="0.25">
      <c r="A47" s="43">
        <f>'[1]Cheques Emitidos'!A13</f>
        <v>44989</v>
      </c>
      <c r="B47" s="34">
        <f>'[1]Cheques Emitidos'!C13</f>
        <v>3726</v>
      </c>
      <c r="C47" s="15" t="str">
        <f>'[1]Cheques Emitidos'!B13</f>
        <v>JORGE LUIS SANTOS HILARIO</v>
      </c>
      <c r="D47" s="3">
        <v>11233.2</v>
      </c>
      <c r="E47" s="33"/>
      <c r="F47" s="93">
        <f>F46-D47</f>
        <v>13608366.91</v>
      </c>
    </row>
    <row r="48" spans="1:6" ht="30" customHeight="1" x14ac:dyDescent="0.25">
      <c r="A48" s="43">
        <f>'[1]Cheques Emitidos'!A14</f>
        <v>45020</v>
      </c>
      <c r="B48" s="34">
        <f>'[1]Cheques Emitidos'!C14</f>
        <v>3727</v>
      </c>
      <c r="C48" s="15" t="str">
        <f>'[1]Cheques Emitidos'!B14</f>
        <v>NURIS  MERCEDES MARTINEZ REINOSO</v>
      </c>
      <c r="D48" s="3">
        <v>62491.89</v>
      </c>
      <c r="E48" s="33"/>
      <c r="F48" s="93">
        <f t="shared" ref="F48:F95" si="1">F47-D48</f>
        <v>13545875.02</v>
      </c>
    </row>
    <row r="49" spans="1:6" ht="30" customHeight="1" x14ac:dyDescent="0.25">
      <c r="A49" s="43">
        <f>'[1]Cheques Emitidos'!A15</f>
        <v>45020</v>
      </c>
      <c r="B49" s="34">
        <f>'[1]Cheques Emitidos'!C15</f>
        <v>3728</v>
      </c>
      <c r="C49" s="15" t="str">
        <f>'[1]Cheques Emitidos'!B15</f>
        <v>CLARITZA BATISTA DIAZ</v>
      </c>
      <c r="D49" s="3">
        <v>51088.05</v>
      </c>
      <c r="E49" s="33"/>
      <c r="F49" s="93">
        <f t="shared" si="1"/>
        <v>13494786.969999999</v>
      </c>
    </row>
    <row r="50" spans="1:6" ht="30" customHeight="1" x14ac:dyDescent="0.25">
      <c r="A50" s="43">
        <f>'[1]Cheques Emitidos'!A16</f>
        <v>45050</v>
      </c>
      <c r="B50" s="34">
        <f>'[1]Cheques Emitidos'!C16</f>
        <v>3729</v>
      </c>
      <c r="C50" s="15" t="str">
        <f>'[1]Cheques Emitidos'!B16</f>
        <v>MERYS LEIDA DIAZ BRITO</v>
      </c>
      <c r="D50" s="3">
        <v>31504.23</v>
      </c>
      <c r="E50" s="33"/>
      <c r="F50" s="93">
        <f t="shared" si="1"/>
        <v>13463282.739999998</v>
      </c>
    </row>
    <row r="51" spans="1:6" ht="30" customHeight="1" x14ac:dyDescent="0.25">
      <c r="A51" s="43">
        <f>'[1]Cheques Emitidos'!A17</f>
        <v>45050</v>
      </c>
      <c r="B51" s="34">
        <f>'[1]Cheques Emitidos'!C17</f>
        <v>3730</v>
      </c>
      <c r="C51" s="15" t="str">
        <f>'[1]Cheques Emitidos'!B17</f>
        <v>NISAIRIS SANCHEZ MENDEZ</v>
      </c>
      <c r="D51" s="3">
        <v>12918.14</v>
      </c>
      <c r="E51" s="3"/>
      <c r="F51" s="93">
        <f t="shared" si="1"/>
        <v>13450364.599999998</v>
      </c>
    </row>
    <row r="52" spans="1:6" ht="30" customHeight="1" x14ac:dyDescent="0.25">
      <c r="A52" s="43">
        <f>'[1]Cheques Emitidos'!A18</f>
        <v>45203</v>
      </c>
      <c r="B52" s="34">
        <f>'[1]Cheques Emitidos'!C18</f>
        <v>3731</v>
      </c>
      <c r="C52" s="15" t="str">
        <f>'[1]Cheques Emitidos'!B18</f>
        <v>ELIDA ALTAGRACIA GUABA GARCIA</v>
      </c>
      <c r="D52" s="3">
        <v>17904.689999999999</v>
      </c>
      <c r="E52" s="3"/>
      <c r="F52" s="93">
        <f t="shared" si="1"/>
        <v>13432459.909999998</v>
      </c>
    </row>
    <row r="53" spans="1:6" ht="30" customHeight="1" x14ac:dyDescent="0.25">
      <c r="A53" s="43">
        <f>'[1]Cheques Emitidos'!A19</f>
        <v>45203</v>
      </c>
      <c r="B53" s="34">
        <f>'[1]Cheques Emitidos'!C19</f>
        <v>3732</v>
      </c>
      <c r="C53" s="15" t="str">
        <f>'[1]Cheques Emitidos'!B19</f>
        <v>MARIA CASTILLO DE EREIDA</v>
      </c>
      <c r="D53" s="3">
        <v>176098.48</v>
      </c>
      <c r="E53" s="33"/>
      <c r="F53" s="93">
        <f t="shared" si="1"/>
        <v>13256361.429999998</v>
      </c>
    </row>
    <row r="54" spans="1:6" ht="30" customHeight="1" x14ac:dyDescent="0.25">
      <c r="A54" s="43" t="str">
        <f>'[1]Cheques Emitidos'!A20</f>
        <v>4/18/2023</v>
      </c>
      <c r="B54" s="34">
        <f>'[1]Cheques Emitidos'!C20</f>
        <v>3733</v>
      </c>
      <c r="C54" s="15" t="str">
        <f>'[1]Cheques Emitidos'!B20</f>
        <v>LUCIA SAONY CONCEPCION ASENCIO</v>
      </c>
      <c r="D54" s="3">
        <v>121481.44</v>
      </c>
      <c r="E54" s="33"/>
      <c r="F54" s="93">
        <f t="shared" si="1"/>
        <v>13134879.989999998</v>
      </c>
    </row>
    <row r="55" spans="1:6" ht="30" customHeight="1" x14ac:dyDescent="0.25">
      <c r="A55" s="43" t="str">
        <f>'[1]Cheques Emitidos'!A21</f>
        <v>4/19/2023</v>
      </c>
      <c r="B55" s="34">
        <f>'[1]Cheques Emitidos'!C21</f>
        <v>3734</v>
      </c>
      <c r="C55" s="15" t="str">
        <f>'[1]Cheques Emitidos'!B21</f>
        <v>ELSIA BERENICE PEÑA DIAZ</v>
      </c>
      <c r="D55" s="3">
        <v>257913.68</v>
      </c>
      <c r="E55" s="33"/>
      <c r="F55" s="93">
        <f t="shared" si="1"/>
        <v>12876966.309999999</v>
      </c>
    </row>
    <row r="56" spans="1:6" ht="30" customHeight="1" x14ac:dyDescent="0.25">
      <c r="A56" s="43" t="str">
        <f>'[1]Cheques Emitidos'!A22</f>
        <v>4/26/2023</v>
      </c>
      <c r="B56" s="34">
        <f>'[1]Cheques Emitidos'!C22</f>
        <v>3735</v>
      </c>
      <c r="C56" s="15" t="str">
        <f>'[1]Cheques Emitidos'!B22</f>
        <v>UGO  DEL CARMEN BISONO GUZMAN</v>
      </c>
      <c r="D56" s="3">
        <v>11872.29</v>
      </c>
      <c r="E56" s="33"/>
      <c r="F56" s="93">
        <f t="shared" si="1"/>
        <v>12865094.02</v>
      </c>
    </row>
    <row r="57" spans="1:6" ht="30" customHeight="1" x14ac:dyDescent="0.25">
      <c r="A57" s="43" t="str">
        <f>'[1]Cheques Emitidos'!A23</f>
        <v>4/28/2023</v>
      </c>
      <c r="B57" s="34">
        <f>'[1]Cheques Emitidos'!C23</f>
        <v>3736</v>
      </c>
      <c r="C57" s="15" t="str">
        <f>'[1]Cheques Emitidos'!B23</f>
        <v>MARCELINA RAMIREZ BAUTISTA</v>
      </c>
      <c r="D57" s="3">
        <v>37760.69</v>
      </c>
      <c r="E57" s="33"/>
      <c r="F57" s="93">
        <f t="shared" si="1"/>
        <v>12827333.33</v>
      </c>
    </row>
    <row r="58" spans="1:6" ht="30" customHeight="1" x14ac:dyDescent="0.25">
      <c r="A58" s="43">
        <v>45264</v>
      </c>
      <c r="B58" s="34" t="s">
        <v>26</v>
      </c>
      <c r="C58" s="15" t="s">
        <v>27</v>
      </c>
      <c r="D58" s="3">
        <v>1900</v>
      </c>
      <c r="E58" s="33"/>
      <c r="F58" s="93">
        <f>F57+D58</f>
        <v>12829233.33</v>
      </c>
    </row>
    <row r="59" spans="1:6" ht="90" customHeight="1" x14ac:dyDescent="0.25">
      <c r="A59" s="43">
        <v>45234</v>
      </c>
      <c r="B59" s="32" t="s">
        <v>28</v>
      </c>
      <c r="C59" s="13" t="s">
        <v>29</v>
      </c>
      <c r="D59" s="3">
        <v>5650</v>
      </c>
      <c r="E59" s="3"/>
      <c r="F59" s="93">
        <f>F57-D59</f>
        <v>12821683.33</v>
      </c>
    </row>
    <row r="60" spans="1:6" s="14" customFormat="1" ht="71.25" customHeight="1" x14ac:dyDescent="0.25">
      <c r="A60" s="95">
        <v>45234</v>
      </c>
      <c r="B60" s="35" t="s">
        <v>30</v>
      </c>
      <c r="C60" s="13" t="s">
        <v>31</v>
      </c>
      <c r="D60" s="68">
        <v>5550</v>
      </c>
      <c r="E60" s="68"/>
      <c r="F60" s="93">
        <f t="shared" si="1"/>
        <v>12816133.33</v>
      </c>
    </row>
    <row r="61" spans="1:6" s="14" customFormat="1" ht="80.099999999999994" customHeight="1" x14ac:dyDescent="0.25">
      <c r="A61" s="95">
        <v>45234</v>
      </c>
      <c r="B61" s="35" t="s">
        <v>32</v>
      </c>
      <c r="C61" s="13" t="s">
        <v>33</v>
      </c>
      <c r="D61" s="68">
        <v>3200</v>
      </c>
      <c r="E61" s="68"/>
      <c r="F61" s="93">
        <f t="shared" si="1"/>
        <v>12812933.33</v>
      </c>
    </row>
    <row r="62" spans="1:6" s="14" customFormat="1" ht="80.099999999999994" customHeight="1" x14ac:dyDescent="0.25">
      <c r="A62" s="95" t="s">
        <v>34</v>
      </c>
      <c r="B62" s="35" t="s">
        <v>35</v>
      </c>
      <c r="C62" s="13" t="s">
        <v>36</v>
      </c>
      <c r="D62" s="68">
        <v>1316404.42</v>
      </c>
      <c r="E62" s="68"/>
      <c r="F62" s="93">
        <f t="shared" si="1"/>
        <v>11496528.91</v>
      </c>
    </row>
    <row r="63" spans="1:6" s="14" customFormat="1" ht="80.099999999999994" customHeight="1" x14ac:dyDescent="0.25">
      <c r="A63" s="95" t="s">
        <v>34</v>
      </c>
      <c r="B63" s="35" t="s">
        <v>37</v>
      </c>
      <c r="C63" s="13" t="s">
        <v>38</v>
      </c>
      <c r="D63" s="68">
        <v>373800</v>
      </c>
      <c r="E63" s="68"/>
      <c r="F63" s="93">
        <f t="shared" si="1"/>
        <v>11122728.91</v>
      </c>
    </row>
    <row r="64" spans="1:6" s="14" customFormat="1" ht="80.099999999999994" customHeight="1" x14ac:dyDescent="0.25">
      <c r="A64" s="95" t="s">
        <v>34</v>
      </c>
      <c r="B64" s="35" t="s">
        <v>39</v>
      </c>
      <c r="C64" s="13" t="s">
        <v>40</v>
      </c>
      <c r="D64" s="68">
        <v>141140</v>
      </c>
      <c r="E64" s="68"/>
      <c r="F64" s="93">
        <f t="shared" si="1"/>
        <v>10981588.91</v>
      </c>
    </row>
    <row r="65" spans="1:6" s="14" customFormat="1" ht="80.099999999999994" customHeight="1" x14ac:dyDescent="0.25">
      <c r="A65" s="95" t="s">
        <v>34</v>
      </c>
      <c r="B65" s="35" t="s">
        <v>41</v>
      </c>
      <c r="C65" s="13" t="s">
        <v>42</v>
      </c>
      <c r="D65" s="68">
        <v>146307.29999999999</v>
      </c>
      <c r="E65" s="68"/>
      <c r="F65" s="93">
        <f t="shared" si="1"/>
        <v>10835281.609999999</v>
      </c>
    </row>
    <row r="66" spans="1:6" s="14" customFormat="1" ht="80.099999999999994" customHeight="1" x14ac:dyDescent="0.25">
      <c r="A66" s="95" t="s">
        <v>34</v>
      </c>
      <c r="B66" s="35" t="s">
        <v>43</v>
      </c>
      <c r="C66" s="13" t="s">
        <v>44</v>
      </c>
      <c r="D66" s="68">
        <v>486699.76</v>
      </c>
      <c r="E66" s="68"/>
      <c r="F66" s="93">
        <f t="shared" si="1"/>
        <v>10348581.85</v>
      </c>
    </row>
    <row r="67" spans="1:6" s="14" customFormat="1" ht="80.099999999999994" customHeight="1" x14ac:dyDescent="0.25">
      <c r="A67" s="95" t="s">
        <v>34</v>
      </c>
      <c r="B67" s="35" t="s">
        <v>45</v>
      </c>
      <c r="C67" s="13" t="s">
        <v>46</v>
      </c>
      <c r="D67" s="68">
        <v>1106266.5</v>
      </c>
      <c r="E67" s="68"/>
      <c r="F67" s="93">
        <f t="shared" si="1"/>
        <v>9242315.3499999996</v>
      </c>
    </row>
    <row r="68" spans="1:6" s="14" customFormat="1" ht="80.099999999999994" customHeight="1" x14ac:dyDescent="0.25">
      <c r="A68" s="95" t="s">
        <v>34</v>
      </c>
      <c r="B68" s="35" t="s">
        <v>47</v>
      </c>
      <c r="C68" s="13" t="s">
        <v>48</v>
      </c>
      <c r="D68" s="68">
        <v>3650</v>
      </c>
      <c r="E68" s="68"/>
      <c r="F68" s="93">
        <f t="shared" si="1"/>
        <v>9238665.3499999996</v>
      </c>
    </row>
    <row r="69" spans="1:6" s="14" customFormat="1" ht="80.099999999999994" customHeight="1" x14ac:dyDescent="0.25">
      <c r="A69" s="95" t="s">
        <v>34</v>
      </c>
      <c r="B69" s="35" t="s">
        <v>49</v>
      </c>
      <c r="C69" s="13" t="s">
        <v>50</v>
      </c>
      <c r="D69" s="68">
        <v>99000</v>
      </c>
      <c r="E69" s="68"/>
      <c r="F69" s="93">
        <f t="shared" si="1"/>
        <v>9139665.3499999996</v>
      </c>
    </row>
    <row r="70" spans="1:6" s="14" customFormat="1" ht="80.099999999999994" customHeight="1" x14ac:dyDescent="0.25">
      <c r="A70" s="95" t="s">
        <v>34</v>
      </c>
      <c r="B70" s="35" t="s">
        <v>51</v>
      </c>
      <c r="C70" s="13" t="s">
        <v>52</v>
      </c>
      <c r="D70" s="68">
        <v>5650</v>
      </c>
      <c r="E70" s="68"/>
      <c r="F70" s="93">
        <f t="shared" si="1"/>
        <v>9134015.3499999996</v>
      </c>
    </row>
    <row r="71" spans="1:6" s="14" customFormat="1" ht="80.099999999999994" customHeight="1" x14ac:dyDescent="0.25">
      <c r="A71" s="95" t="s">
        <v>34</v>
      </c>
      <c r="B71" s="35" t="s">
        <v>53</v>
      </c>
      <c r="C71" s="13" t="s">
        <v>54</v>
      </c>
      <c r="D71" s="68">
        <v>214250</v>
      </c>
      <c r="E71" s="68"/>
      <c r="F71" s="93">
        <f t="shared" si="1"/>
        <v>8919765.3499999996</v>
      </c>
    </row>
    <row r="72" spans="1:6" s="14" customFormat="1" ht="80.099999999999994" customHeight="1" x14ac:dyDescent="0.25">
      <c r="A72" s="95" t="s">
        <v>34</v>
      </c>
      <c r="B72" s="35" t="s">
        <v>55</v>
      </c>
      <c r="C72" s="13" t="s">
        <v>56</v>
      </c>
      <c r="D72" s="68">
        <v>262100.04</v>
      </c>
      <c r="E72" s="68"/>
      <c r="F72" s="93">
        <f t="shared" si="1"/>
        <v>8657665.3100000005</v>
      </c>
    </row>
    <row r="73" spans="1:6" s="14" customFormat="1" ht="80.099999999999994" customHeight="1" x14ac:dyDescent="0.25">
      <c r="A73" s="95" t="s">
        <v>34</v>
      </c>
      <c r="B73" s="35" t="s">
        <v>57</v>
      </c>
      <c r="C73" s="13" t="s">
        <v>58</v>
      </c>
      <c r="D73" s="68">
        <v>626178.89</v>
      </c>
      <c r="E73" s="68"/>
      <c r="F73" s="93">
        <f t="shared" si="1"/>
        <v>8031486.4200000009</v>
      </c>
    </row>
    <row r="74" spans="1:6" s="14" customFormat="1" ht="80.099999999999994" customHeight="1" x14ac:dyDescent="0.25">
      <c r="A74" s="95" t="s">
        <v>34</v>
      </c>
      <c r="B74" s="35" t="s">
        <v>59</v>
      </c>
      <c r="C74" s="13" t="s">
        <v>60</v>
      </c>
      <c r="D74" s="68">
        <v>137257.67000000001</v>
      </c>
      <c r="E74" s="68"/>
      <c r="F74" s="93">
        <f t="shared" si="1"/>
        <v>7894228.7500000009</v>
      </c>
    </row>
    <row r="75" spans="1:6" s="14" customFormat="1" ht="80.099999999999994" customHeight="1" x14ac:dyDescent="0.25">
      <c r="A75" s="95" t="s">
        <v>34</v>
      </c>
      <c r="B75" s="35" t="s">
        <v>61</v>
      </c>
      <c r="C75" s="13" t="s">
        <v>62</v>
      </c>
      <c r="D75" s="68">
        <v>369600</v>
      </c>
      <c r="E75" s="68"/>
      <c r="F75" s="93">
        <f t="shared" si="1"/>
        <v>7524628.7500000009</v>
      </c>
    </row>
    <row r="76" spans="1:6" s="14" customFormat="1" ht="80.099999999999994" customHeight="1" x14ac:dyDescent="0.25">
      <c r="A76" s="95" t="s">
        <v>34</v>
      </c>
      <c r="B76" s="35" t="s">
        <v>63</v>
      </c>
      <c r="C76" s="13" t="s">
        <v>64</v>
      </c>
      <c r="D76" s="68">
        <v>303828.40000000002</v>
      </c>
      <c r="E76" s="68"/>
      <c r="F76" s="93">
        <f t="shared" si="1"/>
        <v>7220800.3500000006</v>
      </c>
    </row>
    <row r="77" spans="1:6" s="14" customFormat="1" ht="80.099999999999994" customHeight="1" x14ac:dyDescent="0.25">
      <c r="A77" s="95" t="s">
        <v>34</v>
      </c>
      <c r="B77" s="35" t="s">
        <v>65</v>
      </c>
      <c r="C77" s="13" t="s">
        <v>66</v>
      </c>
      <c r="D77" s="68">
        <v>35300</v>
      </c>
      <c r="E77" s="68"/>
      <c r="F77" s="93">
        <f t="shared" si="1"/>
        <v>7185500.3500000006</v>
      </c>
    </row>
    <row r="78" spans="1:6" s="14" customFormat="1" ht="80.099999999999994" customHeight="1" x14ac:dyDescent="0.25">
      <c r="A78" s="95" t="s">
        <v>34</v>
      </c>
      <c r="B78" s="35" t="s">
        <v>67</v>
      </c>
      <c r="C78" s="13" t="s">
        <v>68</v>
      </c>
      <c r="D78" s="68">
        <v>105927.5</v>
      </c>
      <c r="E78" s="68"/>
      <c r="F78" s="93">
        <f t="shared" si="1"/>
        <v>7079572.8500000006</v>
      </c>
    </row>
    <row r="79" spans="1:6" s="14" customFormat="1" ht="80.099999999999994" customHeight="1" x14ac:dyDescent="0.25">
      <c r="A79" s="95" t="s">
        <v>34</v>
      </c>
      <c r="B79" s="35" t="s">
        <v>69</v>
      </c>
      <c r="C79" s="13" t="s">
        <v>70</v>
      </c>
      <c r="D79" s="68">
        <v>1831582.03</v>
      </c>
      <c r="E79" s="68"/>
      <c r="F79" s="93">
        <f t="shared" si="1"/>
        <v>5247990.82</v>
      </c>
    </row>
    <row r="80" spans="1:6" s="14" customFormat="1" ht="80.099999999999994" customHeight="1" x14ac:dyDescent="0.25">
      <c r="A80" s="95" t="s">
        <v>34</v>
      </c>
      <c r="B80" s="35" t="s">
        <v>71</v>
      </c>
      <c r="C80" s="13" t="s">
        <v>72</v>
      </c>
      <c r="D80" s="68">
        <v>1454360</v>
      </c>
      <c r="E80" s="68"/>
      <c r="F80" s="93">
        <f t="shared" si="1"/>
        <v>3793630.8200000003</v>
      </c>
    </row>
    <row r="81" spans="1:6" s="14" customFormat="1" ht="80.099999999999994" customHeight="1" x14ac:dyDescent="0.25">
      <c r="A81" s="95" t="s">
        <v>34</v>
      </c>
      <c r="B81" s="35" t="s">
        <v>73</v>
      </c>
      <c r="C81" s="13" t="s">
        <v>74</v>
      </c>
      <c r="D81" s="68">
        <v>96000</v>
      </c>
      <c r="E81" s="68"/>
      <c r="F81" s="93">
        <f t="shared" si="1"/>
        <v>3697630.8200000003</v>
      </c>
    </row>
    <row r="82" spans="1:6" s="14" customFormat="1" ht="80.099999999999994" customHeight="1" x14ac:dyDescent="0.25">
      <c r="A82" s="95" t="s">
        <v>34</v>
      </c>
      <c r="B82" s="35" t="s">
        <v>75</v>
      </c>
      <c r="C82" s="13" t="s">
        <v>76</v>
      </c>
      <c r="D82" s="68">
        <v>567281.73</v>
      </c>
      <c r="E82" s="68"/>
      <c r="F82" s="93">
        <f t="shared" si="1"/>
        <v>3130349.0900000003</v>
      </c>
    </row>
    <row r="83" spans="1:6" s="14" customFormat="1" ht="80.099999999999994" customHeight="1" x14ac:dyDescent="0.25">
      <c r="A83" s="95" t="s">
        <v>34</v>
      </c>
      <c r="B83" s="35" t="s">
        <v>77</v>
      </c>
      <c r="C83" s="13" t="s">
        <v>78</v>
      </c>
      <c r="D83" s="68">
        <v>311150</v>
      </c>
      <c r="E83" s="68"/>
      <c r="F83" s="93">
        <f t="shared" si="1"/>
        <v>2819199.0900000003</v>
      </c>
    </row>
    <row r="84" spans="1:6" s="14" customFormat="1" ht="80.099999999999994" customHeight="1" x14ac:dyDescent="0.25">
      <c r="A84" s="95" t="s">
        <v>34</v>
      </c>
      <c r="B84" s="35" t="s">
        <v>79</v>
      </c>
      <c r="C84" s="13" t="s">
        <v>80</v>
      </c>
      <c r="D84" s="68">
        <v>218580</v>
      </c>
      <c r="E84" s="68"/>
      <c r="F84" s="93">
        <f t="shared" si="1"/>
        <v>2600619.0900000003</v>
      </c>
    </row>
    <row r="85" spans="1:6" s="14" customFormat="1" ht="60.75" customHeight="1" x14ac:dyDescent="0.25">
      <c r="A85" s="95" t="s">
        <v>34</v>
      </c>
      <c r="B85" s="35" t="s">
        <v>81</v>
      </c>
      <c r="C85" s="13" t="s">
        <v>82</v>
      </c>
      <c r="D85" s="68">
        <v>1210000</v>
      </c>
      <c r="E85" s="68"/>
      <c r="F85" s="93">
        <f t="shared" si="1"/>
        <v>1390619.0900000003</v>
      </c>
    </row>
    <row r="86" spans="1:6" s="14" customFormat="1" ht="80.099999999999994" customHeight="1" x14ac:dyDescent="0.25">
      <c r="A86" s="95" t="s">
        <v>25</v>
      </c>
      <c r="B86" s="35" t="s">
        <v>83</v>
      </c>
      <c r="C86" s="13" t="s">
        <v>84</v>
      </c>
      <c r="D86" s="68">
        <v>56844.68</v>
      </c>
      <c r="E86" s="68"/>
      <c r="F86" s="93">
        <f t="shared" si="1"/>
        <v>1333774.4100000004</v>
      </c>
    </row>
    <row r="87" spans="1:6" s="14" customFormat="1" ht="80.099999999999994" customHeight="1" x14ac:dyDescent="0.25">
      <c r="A87" s="95" t="s">
        <v>25</v>
      </c>
      <c r="B87" s="35" t="s">
        <v>85</v>
      </c>
      <c r="C87" s="13" t="s">
        <v>86</v>
      </c>
      <c r="D87" s="68">
        <v>5650</v>
      </c>
      <c r="E87" s="68"/>
      <c r="F87" s="93">
        <f t="shared" si="1"/>
        <v>1328124.4100000004</v>
      </c>
    </row>
    <row r="88" spans="1:6" s="14" customFormat="1" ht="80.099999999999994" customHeight="1" x14ac:dyDescent="0.25">
      <c r="A88" s="95" t="s">
        <v>25</v>
      </c>
      <c r="B88" s="35" t="s">
        <v>87</v>
      </c>
      <c r="C88" s="13" t="s">
        <v>88</v>
      </c>
      <c r="D88" s="68">
        <v>2550</v>
      </c>
      <c r="E88" s="68"/>
      <c r="F88" s="93">
        <f t="shared" si="1"/>
        <v>1325574.4100000004</v>
      </c>
    </row>
    <row r="89" spans="1:6" s="14" customFormat="1" ht="80.099999999999994" customHeight="1" x14ac:dyDescent="0.25">
      <c r="A89" s="95" t="s">
        <v>25</v>
      </c>
      <c r="B89" s="35" t="s">
        <v>89</v>
      </c>
      <c r="C89" s="13" t="s">
        <v>90</v>
      </c>
      <c r="D89" s="68">
        <v>343050</v>
      </c>
      <c r="E89" s="68"/>
      <c r="F89" s="93">
        <f t="shared" si="1"/>
        <v>982524.41000000038</v>
      </c>
    </row>
    <row r="90" spans="1:6" s="14" customFormat="1" ht="100.5" customHeight="1" x14ac:dyDescent="0.25">
      <c r="A90" s="95" t="s">
        <v>25</v>
      </c>
      <c r="B90" s="35" t="s">
        <v>91</v>
      </c>
      <c r="C90" s="13" t="s">
        <v>92</v>
      </c>
      <c r="D90" s="68">
        <v>165860.66</v>
      </c>
      <c r="E90" s="68"/>
      <c r="F90" s="93">
        <f t="shared" si="1"/>
        <v>816663.75000000035</v>
      </c>
    </row>
    <row r="91" spans="1:6" s="14" customFormat="1" ht="97.5" customHeight="1" x14ac:dyDescent="0.25">
      <c r="A91" s="95" t="s">
        <v>25</v>
      </c>
      <c r="B91" s="35" t="s">
        <v>93</v>
      </c>
      <c r="C91" s="13" t="s">
        <v>94</v>
      </c>
      <c r="D91" s="68">
        <v>21887.5</v>
      </c>
      <c r="E91" s="68"/>
      <c r="F91" s="93">
        <f t="shared" si="1"/>
        <v>794776.25000000035</v>
      </c>
    </row>
    <row r="92" spans="1:6" s="14" customFormat="1" ht="155.25" customHeight="1" x14ac:dyDescent="0.25">
      <c r="A92" s="95" t="s">
        <v>25</v>
      </c>
      <c r="B92" s="35" t="s">
        <v>95</v>
      </c>
      <c r="C92" s="13" t="s">
        <v>96</v>
      </c>
      <c r="D92" s="68">
        <v>146321.18</v>
      </c>
      <c r="E92" s="68"/>
      <c r="F92" s="93">
        <f t="shared" si="1"/>
        <v>648455.0700000003</v>
      </c>
    </row>
    <row r="93" spans="1:6" s="14" customFormat="1" ht="117" customHeight="1" x14ac:dyDescent="0.25">
      <c r="A93" s="95" t="s">
        <v>97</v>
      </c>
      <c r="B93" s="35" t="s">
        <v>98</v>
      </c>
      <c r="C93" s="13" t="s">
        <v>99</v>
      </c>
      <c r="D93" s="68">
        <v>64156</v>
      </c>
      <c r="E93" s="68"/>
      <c r="F93" s="93">
        <f t="shared" si="1"/>
        <v>584299.0700000003</v>
      </c>
    </row>
    <row r="94" spans="1:6" s="14" customFormat="1" ht="63.75" customHeight="1" x14ac:dyDescent="0.25">
      <c r="A94" s="95" t="s">
        <v>97</v>
      </c>
      <c r="B94" s="35" t="s">
        <v>100</v>
      </c>
      <c r="C94" s="13" t="s">
        <v>101</v>
      </c>
      <c r="D94" s="68">
        <v>4000</v>
      </c>
      <c r="E94" s="68"/>
      <c r="F94" s="93">
        <f t="shared" si="1"/>
        <v>580299.0700000003</v>
      </c>
    </row>
    <row r="95" spans="1:6" ht="30" customHeight="1" x14ac:dyDescent="0.25">
      <c r="A95" s="96" t="s">
        <v>102</v>
      </c>
      <c r="B95" s="32"/>
      <c r="C95" s="15" t="s">
        <v>103</v>
      </c>
      <c r="D95" s="3">
        <f>'[1]Pago Impuestos 0.15%'!$C$16</f>
        <v>19108.54</v>
      </c>
      <c r="E95" s="69"/>
      <c r="F95" s="93">
        <f t="shared" si="1"/>
        <v>561190.53000000026</v>
      </c>
    </row>
    <row r="96" spans="1:6" ht="30" customHeight="1" x14ac:dyDescent="0.25">
      <c r="A96" s="43" t="s">
        <v>102</v>
      </c>
      <c r="B96" s="32"/>
      <c r="C96" s="15" t="s">
        <v>104</v>
      </c>
      <c r="D96" s="3">
        <v>175</v>
      </c>
      <c r="E96" s="3"/>
      <c r="F96" s="93">
        <f>F95-D96</f>
        <v>561015.53000000026</v>
      </c>
    </row>
    <row r="97" spans="1:9" ht="30" customHeight="1" thickBot="1" x14ac:dyDescent="0.3">
      <c r="A97" s="115" t="s">
        <v>159</v>
      </c>
      <c r="B97" s="116"/>
      <c r="C97" s="116"/>
      <c r="D97" s="116"/>
      <c r="E97" s="117"/>
      <c r="F97" s="97">
        <f>+F96</f>
        <v>561015.53000000026</v>
      </c>
    </row>
    <row r="98" spans="1:9" ht="21.75" customHeight="1" x14ac:dyDescent="0.25">
      <c r="C98" s="52"/>
      <c r="D98" s="16"/>
      <c r="E98" s="16"/>
      <c r="F98" s="70"/>
    </row>
    <row r="99" spans="1:9" ht="22.5" customHeight="1" x14ac:dyDescent="0.25">
      <c r="C99" s="52"/>
      <c r="D99" s="16"/>
      <c r="E99" s="16"/>
      <c r="F99" s="70"/>
    </row>
    <row r="100" spans="1:9" ht="22.5" customHeight="1" x14ac:dyDescent="0.25">
      <c r="C100" s="53"/>
    </row>
    <row r="101" spans="1:9" ht="20.100000000000001" customHeight="1" x14ac:dyDescent="0.25">
      <c r="A101" s="107" t="s">
        <v>15</v>
      </c>
      <c r="B101" s="107"/>
      <c r="C101" s="14"/>
      <c r="E101" s="108" t="s">
        <v>16</v>
      </c>
      <c r="F101" s="108"/>
    </row>
    <row r="102" spans="1:9" ht="20.100000000000001" customHeight="1" x14ac:dyDescent="0.25">
      <c r="A102" s="109" t="s">
        <v>17</v>
      </c>
      <c r="B102" s="109"/>
      <c r="C102" s="14"/>
      <c r="E102" s="110" t="s">
        <v>160</v>
      </c>
      <c r="F102" s="110"/>
    </row>
    <row r="103" spans="1:9" ht="20.100000000000001" customHeight="1" x14ac:dyDescent="0.25">
      <c r="A103" s="111" t="s">
        <v>18</v>
      </c>
      <c r="B103" s="111"/>
      <c r="C103" s="14"/>
      <c r="E103" s="112" t="s">
        <v>19</v>
      </c>
      <c r="F103" s="112"/>
    </row>
    <row r="104" spans="1:9" ht="20.100000000000001" customHeight="1" x14ac:dyDescent="0.25">
      <c r="A104" s="40"/>
      <c r="B104" s="1"/>
      <c r="C104" s="50"/>
    </row>
    <row r="105" spans="1:9" ht="20.100000000000001" customHeight="1" x14ac:dyDescent="0.25">
      <c r="A105" s="40"/>
      <c r="B105" s="1"/>
      <c r="C105" s="108" t="s">
        <v>16</v>
      </c>
      <c r="D105" s="108"/>
    </row>
    <row r="106" spans="1:9" ht="20.100000000000001" customHeight="1" x14ac:dyDescent="0.25">
      <c r="A106" s="40"/>
      <c r="B106" s="1"/>
      <c r="C106" s="110" t="s">
        <v>20</v>
      </c>
      <c r="D106" s="110"/>
    </row>
    <row r="107" spans="1:9" ht="20.100000000000001" customHeight="1" x14ac:dyDescent="0.25">
      <c r="A107" s="40"/>
      <c r="B107" s="1"/>
      <c r="C107" s="112" t="s">
        <v>21</v>
      </c>
      <c r="D107" s="112"/>
    </row>
    <row r="108" spans="1:9" ht="20.100000000000001" customHeight="1" x14ac:dyDescent="0.25">
      <c r="A108" s="40"/>
      <c r="B108" s="1"/>
      <c r="C108" s="50"/>
    </row>
    <row r="109" spans="1:9" ht="20.100000000000001" customHeight="1" x14ac:dyDescent="0.25">
      <c r="A109" s="40"/>
      <c r="B109" s="1"/>
      <c r="C109" s="50"/>
    </row>
    <row r="110" spans="1:9" ht="20.100000000000001" customHeight="1" x14ac:dyDescent="0.25">
      <c r="A110" s="40"/>
      <c r="B110" s="1"/>
      <c r="C110" s="50"/>
    </row>
    <row r="111" spans="1:9" ht="20.100000000000001" customHeight="1" x14ac:dyDescent="0.25">
      <c r="A111" s="40"/>
      <c r="B111" s="1"/>
      <c r="C111" s="50"/>
    </row>
    <row r="112" spans="1:9" ht="20.100000000000001" customHeight="1" x14ac:dyDescent="0.25">
      <c r="A112" s="40"/>
      <c r="B112" s="1"/>
      <c r="C112" s="50"/>
      <c r="I112" s="17"/>
    </row>
    <row r="113" spans="1:6" ht="20.100000000000001" customHeight="1" x14ac:dyDescent="0.25">
      <c r="A113" s="40"/>
      <c r="B113" s="1"/>
      <c r="C113" s="50"/>
    </row>
    <row r="114" spans="1:6" ht="20.100000000000001" customHeight="1" x14ac:dyDescent="0.25"/>
    <row r="115" spans="1:6" ht="20.100000000000001" customHeight="1" x14ac:dyDescent="0.25"/>
    <row r="116" spans="1:6" ht="20.100000000000001" customHeight="1" x14ac:dyDescent="0.25">
      <c r="A116" s="111"/>
      <c r="B116" s="111"/>
      <c r="C116" s="111"/>
      <c r="D116" s="111"/>
      <c r="E116" s="111"/>
      <c r="F116" s="111"/>
    </row>
    <row r="117" spans="1:6" ht="20.100000000000001" customHeight="1" x14ac:dyDescent="0.25">
      <c r="A117" s="111"/>
      <c r="B117" s="111"/>
      <c r="C117" s="111"/>
      <c r="D117" s="111"/>
      <c r="E117" s="111"/>
      <c r="F117" s="111"/>
    </row>
    <row r="118" spans="1:6" ht="20.100000000000001" customHeight="1" x14ac:dyDescent="0.25">
      <c r="A118" s="109" t="s">
        <v>0</v>
      </c>
      <c r="B118" s="109"/>
      <c r="C118" s="109"/>
      <c r="D118" s="109"/>
      <c r="E118" s="109"/>
      <c r="F118" s="109"/>
    </row>
    <row r="119" spans="1:6" ht="20.100000000000001" customHeight="1" x14ac:dyDescent="0.25">
      <c r="A119" s="113" t="s">
        <v>1</v>
      </c>
      <c r="B119" s="113"/>
      <c r="C119" s="113"/>
      <c r="D119" s="113"/>
      <c r="E119" s="113"/>
      <c r="F119" s="113"/>
    </row>
    <row r="120" spans="1:6" ht="20.100000000000001" customHeight="1" x14ac:dyDescent="0.25">
      <c r="A120" s="113" t="s">
        <v>106</v>
      </c>
      <c r="B120" s="113"/>
      <c r="C120" s="113"/>
      <c r="D120" s="113"/>
      <c r="E120" s="113"/>
      <c r="F120" s="113"/>
    </row>
    <row r="121" spans="1:6" ht="20.100000000000001" customHeight="1" x14ac:dyDescent="0.25">
      <c r="A121" s="113" t="s">
        <v>3</v>
      </c>
      <c r="B121" s="113"/>
      <c r="C121" s="113"/>
      <c r="D121" s="113"/>
      <c r="E121" s="113"/>
      <c r="F121" s="113"/>
    </row>
    <row r="122" spans="1:6" ht="20.100000000000001" customHeight="1" thickBot="1" x14ac:dyDescent="0.3">
      <c r="A122" s="114" t="s">
        <v>4</v>
      </c>
      <c r="B122" s="114"/>
      <c r="C122" s="114"/>
      <c r="D122" s="114"/>
      <c r="E122" s="114"/>
      <c r="F122" s="114"/>
    </row>
    <row r="123" spans="1:6" ht="30" customHeight="1" x14ac:dyDescent="0.25">
      <c r="A123" s="128" t="s">
        <v>5</v>
      </c>
      <c r="B123" s="129" t="s">
        <v>6</v>
      </c>
      <c r="C123" s="130" t="s">
        <v>7</v>
      </c>
      <c r="D123" s="131" t="s">
        <v>8</v>
      </c>
      <c r="E123" s="131" t="s">
        <v>9</v>
      </c>
      <c r="F123" s="133" t="s">
        <v>10</v>
      </c>
    </row>
    <row r="124" spans="1:6" ht="30" customHeight="1" x14ac:dyDescent="0.25">
      <c r="A124" s="18">
        <v>45016</v>
      </c>
      <c r="B124" s="4"/>
      <c r="C124" s="54" t="s">
        <v>107</v>
      </c>
      <c r="D124" s="3"/>
      <c r="E124" s="3"/>
      <c r="F124" s="98">
        <f>[2]Conciliaciòn!$D$23</f>
        <v>806416.29</v>
      </c>
    </row>
    <row r="125" spans="1:6" ht="30" customHeight="1" x14ac:dyDescent="0.25">
      <c r="A125" s="19">
        <v>45046</v>
      </c>
      <c r="B125" s="4"/>
      <c r="C125" s="12" t="s">
        <v>104</v>
      </c>
      <c r="D125" s="3">
        <v>175</v>
      </c>
      <c r="E125" s="3"/>
      <c r="F125" s="89">
        <f>F124-D125</f>
        <v>806241.29</v>
      </c>
    </row>
    <row r="126" spans="1:6" ht="30" customHeight="1" thickBot="1" x14ac:dyDescent="0.3">
      <c r="A126" s="115" t="s">
        <v>159</v>
      </c>
      <c r="B126" s="116"/>
      <c r="C126" s="116"/>
      <c r="D126" s="116"/>
      <c r="E126" s="117"/>
      <c r="F126" s="99">
        <f>+F125</f>
        <v>806241.29</v>
      </c>
    </row>
    <row r="127" spans="1:6" ht="30" customHeight="1" x14ac:dyDescent="0.25">
      <c r="A127" s="41"/>
      <c r="B127" s="36"/>
      <c r="C127" s="36"/>
      <c r="D127" s="71"/>
      <c r="E127" s="71"/>
      <c r="F127" s="72"/>
    </row>
    <row r="128" spans="1:6" ht="21" customHeight="1" x14ac:dyDescent="0.25">
      <c r="A128" s="42"/>
      <c r="C128" s="55"/>
      <c r="D128" s="6"/>
      <c r="E128" s="6"/>
      <c r="F128" s="72"/>
    </row>
    <row r="129" spans="1:6" ht="20.100000000000001" customHeight="1" x14ac:dyDescent="0.25">
      <c r="A129" s="107" t="s">
        <v>15</v>
      </c>
      <c r="B129" s="107"/>
      <c r="E129" s="108" t="s">
        <v>16</v>
      </c>
      <c r="F129" s="108"/>
    </row>
    <row r="130" spans="1:6" ht="20.100000000000001" customHeight="1" x14ac:dyDescent="0.25">
      <c r="A130" s="109" t="s">
        <v>17</v>
      </c>
      <c r="B130" s="109"/>
      <c r="C130" s="56"/>
      <c r="D130" s="21"/>
      <c r="E130" s="110" t="s">
        <v>160</v>
      </c>
      <c r="F130" s="110"/>
    </row>
    <row r="131" spans="1:6" ht="20.100000000000001" customHeight="1" x14ac:dyDescent="0.25">
      <c r="A131" s="111" t="s">
        <v>18</v>
      </c>
      <c r="B131" s="111"/>
      <c r="E131" s="112" t="s">
        <v>19</v>
      </c>
      <c r="F131" s="112"/>
    </row>
    <row r="132" spans="1:6" ht="20.100000000000001" customHeight="1" x14ac:dyDescent="0.25">
      <c r="A132" s="111"/>
      <c r="B132" s="111"/>
      <c r="E132" s="121"/>
      <c r="F132" s="121"/>
    </row>
    <row r="133" spans="1:6" ht="20.100000000000001" customHeight="1" x14ac:dyDescent="0.25">
      <c r="A133" s="40"/>
      <c r="B133" s="1"/>
      <c r="C133" s="49"/>
    </row>
    <row r="134" spans="1:6" ht="20.100000000000001" customHeight="1" x14ac:dyDescent="0.25">
      <c r="A134" s="40"/>
      <c r="B134" s="1"/>
      <c r="C134" s="108" t="s">
        <v>16</v>
      </c>
      <c r="D134" s="108"/>
    </row>
    <row r="135" spans="1:6" ht="20.100000000000001" customHeight="1" x14ac:dyDescent="0.25">
      <c r="A135" s="40"/>
      <c r="B135" s="1"/>
      <c r="C135" s="110" t="s">
        <v>20</v>
      </c>
      <c r="D135" s="110"/>
    </row>
    <row r="136" spans="1:6" ht="20.100000000000001" customHeight="1" x14ac:dyDescent="0.25">
      <c r="A136" s="40"/>
      <c r="B136" s="1"/>
      <c r="C136" s="112" t="s">
        <v>21</v>
      </c>
      <c r="D136" s="112"/>
    </row>
    <row r="137" spans="1:6" ht="20.100000000000001" customHeight="1" x14ac:dyDescent="0.25">
      <c r="A137" s="40"/>
      <c r="B137" s="1"/>
      <c r="C137" s="110"/>
      <c r="D137" s="110"/>
    </row>
    <row r="138" spans="1:6" ht="20.100000000000001" customHeight="1" x14ac:dyDescent="0.25">
      <c r="A138" s="40"/>
      <c r="B138" s="1"/>
      <c r="C138" s="57"/>
      <c r="D138" s="8"/>
    </row>
    <row r="139" spans="1:6" ht="20.100000000000001" customHeight="1" x14ac:dyDescent="0.25">
      <c r="A139" s="40"/>
      <c r="B139" s="1"/>
      <c r="C139" s="57"/>
      <c r="D139" s="8"/>
    </row>
    <row r="140" spans="1:6" ht="25.5" customHeight="1" x14ac:dyDescent="0.25"/>
    <row r="141" spans="1:6" ht="25.5" customHeight="1" x14ac:dyDescent="0.25"/>
    <row r="142" spans="1:6" ht="25.5" customHeight="1" x14ac:dyDescent="0.25"/>
    <row r="143" spans="1:6" ht="25.5" customHeight="1" x14ac:dyDescent="0.25"/>
    <row r="144" spans="1:6" ht="25.5" customHeight="1" x14ac:dyDescent="0.25"/>
    <row r="145" spans="1:6" ht="25.5" customHeight="1" x14ac:dyDescent="0.25"/>
    <row r="146" spans="1:6" ht="39.950000000000003" customHeight="1" x14ac:dyDescent="0.25">
      <c r="F146" s="73"/>
    </row>
    <row r="147" spans="1:6" ht="39.950000000000003" customHeight="1" x14ac:dyDescent="0.25">
      <c r="A147" s="111"/>
      <c r="B147" s="111"/>
      <c r="C147" s="111"/>
      <c r="D147" s="111"/>
      <c r="E147" s="111"/>
      <c r="F147" s="111"/>
    </row>
    <row r="148" spans="1:6" ht="39.950000000000003" customHeight="1" x14ac:dyDescent="0.25">
      <c r="A148" s="111"/>
      <c r="B148" s="111"/>
      <c r="C148" s="111"/>
      <c r="D148" s="111"/>
      <c r="E148" s="111"/>
      <c r="F148" s="111"/>
    </row>
    <row r="149" spans="1:6" ht="20.100000000000001" customHeight="1" x14ac:dyDescent="0.25">
      <c r="A149" s="109" t="s">
        <v>0</v>
      </c>
      <c r="B149" s="109"/>
      <c r="C149" s="109"/>
      <c r="D149" s="109"/>
      <c r="E149" s="109"/>
      <c r="F149" s="109"/>
    </row>
    <row r="150" spans="1:6" ht="20.100000000000001" customHeight="1" x14ac:dyDescent="0.25">
      <c r="A150" s="113" t="s">
        <v>22</v>
      </c>
      <c r="B150" s="113"/>
      <c r="C150" s="113"/>
      <c r="D150" s="113"/>
      <c r="E150" s="113"/>
      <c r="F150" s="113"/>
    </row>
    <row r="151" spans="1:6" ht="20.100000000000001" customHeight="1" x14ac:dyDescent="0.25">
      <c r="A151" s="113" t="s">
        <v>108</v>
      </c>
      <c r="B151" s="113"/>
      <c r="C151" s="113"/>
      <c r="D151" s="113"/>
      <c r="E151" s="113"/>
      <c r="F151" s="113"/>
    </row>
    <row r="152" spans="1:6" ht="20.100000000000001" customHeight="1" x14ac:dyDescent="0.25">
      <c r="A152" s="113" t="s">
        <v>3</v>
      </c>
      <c r="B152" s="113"/>
      <c r="C152" s="113"/>
      <c r="D152" s="113"/>
      <c r="E152" s="113"/>
      <c r="F152" s="113"/>
    </row>
    <row r="153" spans="1:6" ht="20.100000000000001" customHeight="1" thickBot="1" x14ac:dyDescent="0.3">
      <c r="A153" s="114" t="s">
        <v>4</v>
      </c>
      <c r="B153" s="114"/>
      <c r="C153" s="114"/>
      <c r="D153" s="114"/>
      <c r="E153" s="114"/>
      <c r="F153" s="114"/>
    </row>
    <row r="154" spans="1:6" ht="23.25" customHeight="1" x14ac:dyDescent="0.25">
      <c r="A154" s="128" t="s">
        <v>5</v>
      </c>
      <c r="B154" s="129" t="s">
        <v>6</v>
      </c>
      <c r="C154" s="130" t="s">
        <v>7</v>
      </c>
      <c r="D154" s="131" t="s">
        <v>8</v>
      </c>
      <c r="E154" s="131" t="s">
        <v>9</v>
      </c>
      <c r="F154" s="133" t="s">
        <v>10</v>
      </c>
    </row>
    <row r="155" spans="1:6" ht="18" customHeight="1" x14ac:dyDescent="0.25">
      <c r="A155" s="37">
        <v>45016</v>
      </c>
      <c r="B155" s="32"/>
      <c r="C155" s="46" t="s">
        <v>107</v>
      </c>
      <c r="D155" s="3"/>
      <c r="E155" s="3"/>
      <c r="F155" s="98">
        <v>7467.26</v>
      </c>
    </row>
    <row r="156" spans="1:6" ht="18" customHeight="1" x14ac:dyDescent="0.25">
      <c r="A156" s="37"/>
      <c r="B156" s="32"/>
      <c r="C156" s="31"/>
      <c r="D156" s="3">
        <v>0</v>
      </c>
      <c r="E156" s="3">
        <v>0</v>
      </c>
      <c r="F156" s="100">
        <f>F155-D156</f>
        <v>7467.26</v>
      </c>
    </row>
    <row r="157" spans="1:6" ht="18" customHeight="1" thickBot="1" x14ac:dyDescent="0.3">
      <c r="A157" s="115" t="s">
        <v>159</v>
      </c>
      <c r="B157" s="116"/>
      <c r="C157" s="116"/>
      <c r="D157" s="116"/>
      <c r="E157" s="117"/>
      <c r="F157" s="101">
        <f>F156</f>
        <v>7467.26</v>
      </c>
    </row>
    <row r="158" spans="1:6" ht="20.100000000000001" customHeight="1" x14ac:dyDescent="0.25">
      <c r="A158" s="42"/>
      <c r="C158" s="48"/>
      <c r="D158" s="6"/>
      <c r="E158" s="6"/>
      <c r="F158" s="74"/>
    </row>
    <row r="159" spans="1:6" ht="20.100000000000001" customHeight="1" x14ac:dyDescent="0.25">
      <c r="A159" s="42"/>
      <c r="C159" s="48"/>
      <c r="D159" s="6"/>
      <c r="E159" s="6"/>
      <c r="F159" s="74"/>
    </row>
    <row r="160" spans="1:6" ht="20.100000000000001" customHeight="1" x14ac:dyDescent="0.25">
      <c r="E160" s="20"/>
      <c r="F160" s="75"/>
    </row>
    <row r="161" spans="1:6" ht="20.100000000000001" customHeight="1" x14ac:dyDescent="0.25">
      <c r="A161" s="107" t="s">
        <v>15</v>
      </c>
      <c r="B161" s="107"/>
      <c r="E161" s="108" t="s">
        <v>16</v>
      </c>
      <c r="F161" s="108"/>
    </row>
    <row r="162" spans="1:6" ht="20.100000000000001" customHeight="1" x14ac:dyDescent="0.25">
      <c r="A162" s="109" t="s">
        <v>17</v>
      </c>
      <c r="B162" s="109"/>
      <c r="C162" s="56"/>
      <c r="D162" s="21"/>
      <c r="E162" s="110" t="s">
        <v>160</v>
      </c>
      <c r="F162" s="110"/>
    </row>
    <row r="163" spans="1:6" ht="20.100000000000001" customHeight="1" x14ac:dyDescent="0.25">
      <c r="A163" s="111" t="s">
        <v>18</v>
      </c>
      <c r="B163" s="111"/>
      <c r="E163" s="112" t="s">
        <v>19</v>
      </c>
      <c r="F163" s="112"/>
    </row>
    <row r="164" spans="1:6" ht="20.100000000000001" customHeight="1" x14ac:dyDescent="0.25">
      <c r="A164" s="111"/>
      <c r="B164" s="111"/>
      <c r="E164" s="121"/>
      <c r="F164" s="121"/>
    </row>
    <row r="165" spans="1:6" ht="20.100000000000001" customHeight="1" x14ac:dyDescent="0.25">
      <c r="A165" s="40"/>
      <c r="B165" s="1"/>
      <c r="C165" s="49"/>
    </row>
    <row r="166" spans="1:6" ht="20.100000000000001" customHeight="1" x14ac:dyDescent="0.25">
      <c r="A166" s="40"/>
      <c r="B166" s="1"/>
      <c r="C166" s="108" t="s">
        <v>16</v>
      </c>
      <c r="D166" s="108"/>
    </row>
    <row r="167" spans="1:6" ht="20.100000000000001" customHeight="1" x14ac:dyDescent="0.25">
      <c r="A167" s="40"/>
      <c r="B167" s="1"/>
      <c r="C167" s="110" t="s">
        <v>20</v>
      </c>
      <c r="D167" s="110"/>
    </row>
    <row r="168" spans="1:6" ht="20.100000000000001" customHeight="1" x14ac:dyDescent="0.25">
      <c r="A168" s="40"/>
      <c r="B168" s="1"/>
      <c r="C168" s="112" t="s">
        <v>21</v>
      </c>
      <c r="D168" s="112"/>
    </row>
    <row r="169" spans="1:6" ht="20.100000000000001" customHeight="1" x14ac:dyDescent="0.25">
      <c r="A169" s="40"/>
      <c r="B169" s="1"/>
      <c r="C169" s="50"/>
    </row>
    <row r="170" spans="1:6" ht="20.100000000000001" customHeight="1" x14ac:dyDescent="0.25">
      <c r="A170" s="40"/>
      <c r="B170" s="1"/>
      <c r="C170" s="50"/>
    </row>
    <row r="171" spans="1:6" ht="20.100000000000001" customHeight="1" x14ac:dyDescent="0.25">
      <c r="A171" s="40"/>
      <c r="B171" s="1"/>
      <c r="C171" s="50"/>
    </row>
    <row r="172" spans="1:6" ht="20.100000000000001" customHeight="1" x14ac:dyDescent="0.25">
      <c r="A172" s="40"/>
      <c r="B172" s="1"/>
      <c r="C172" s="50"/>
    </row>
    <row r="173" spans="1:6" ht="20.100000000000001" customHeight="1" x14ac:dyDescent="0.25">
      <c r="A173" s="40"/>
      <c r="B173" s="1"/>
      <c r="C173" s="50"/>
    </row>
    <row r="174" spans="1:6" ht="20.100000000000001" customHeight="1" x14ac:dyDescent="0.25">
      <c r="A174" s="40"/>
      <c r="B174" s="1"/>
      <c r="C174" s="50"/>
    </row>
    <row r="175" spans="1:6" ht="20.100000000000001" customHeight="1" x14ac:dyDescent="0.25">
      <c r="A175" s="40"/>
      <c r="B175" s="1"/>
      <c r="C175" s="50"/>
    </row>
    <row r="176" spans="1:6" ht="20.100000000000001" customHeight="1" x14ac:dyDescent="0.25">
      <c r="A176" s="40"/>
      <c r="B176" s="1"/>
      <c r="C176" s="110"/>
      <c r="D176" s="110"/>
    </row>
    <row r="177" spans="1:6" ht="20.100000000000001" customHeight="1" x14ac:dyDescent="0.25">
      <c r="A177" s="40"/>
      <c r="B177" s="1"/>
      <c r="C177" s="58"/>
      <c r="D177" s="8"/>
    </row>
    <row r="178" spans="1:6" ht="20.100000000000001" customHeight="1" x14ac:dyDescent="0.25">
      <c r="A178" s="40"/>
      <c r="B178" s="1"/>
      <c r="C178" s="58"/>
      <c r="D178" s="8"/>
    </row>
    <row r="179" spans="1:6" ht="20.100000000000001" customHeight="1" x14ac:dyDescent="0.25">
      <c r="A179" s="40"/>
      <c r="B179" s="1"/>
      <c r="C179" s="58"/>
      <c r="D179" s="8"/>
    </row>
    <row r="180" spans="1:6" ht="20.100000000000001" customHeight="1" x14ac:dyDescent="0.25">
      <c r="A180" s="40"/>
      <c r="B180" s="1"/>
      <c r="C180" s="58"/>
      <c r="D180" s="8"/>
    </row>
    <row r="181" spans="1:6" ht="20.100000000000001" customHeight="1" x14ac:dyDescent="0.25">
      <c r="C181" s="59"/>
      <c r="F181" s="67"/>
    </row>
    <row r="182" spans="1:6" ht="19.5" customHeight="1" x14ac:dyDescent="0.25">
      <c r="C182" s="59"/>
      <c r="F182" s="67"/>
    </row>
    <row r="183" spans="1:6" ht="19.5" customHeight="1" x14ac:dyDescent="0.25">
      <c r="C183" s="59"/>
      <c r="F183" s="67"/>
    </row>
    <row r="184" spans="1:6" ht="20.100000000000001" customHeight="1" x14ac:dyDescent="0.25">
      <c r="A184" s="109" t="s">
        <v>105</v>
      </c>
      <c r="B184" s="109"/>
      <c r="C184" s="109"/>
      <c r="D184" s="109"/>
      <c r="E184" s="109"/>
      <c r="F184" s="109"/>
    </row>
    <row r="185" spans="1:6" ht="20.100000000000001" customHeight="1" x14ac:dyDescent="0.25">
      <c r="A185" s="113" t="s">
        <v>22</v>
      </c>
      <c r="B185" s="113"/>
      <c r="C185" s="113"/>
      <c r="D185" s="113"/>
      <c r="E185" s="113"/>
      <c r="F185" s="113"/>
    </row>
    <row r="186" spans="1:6" ht="20.100000000000001" customHeight="1" x14ac:dyDescent="0.25">
      <c r="A186" s="113" t="s">
        <v>109</v>
      </c>
      <c r="B186" s="113"/>
      <c r="C186" s="113"/>
      <c r="D186" s="113"/>
      <c r="E186" s="113"/>
      <c r="F186" s="113"/>
    </row>
    <row r="187" spans="1:6" ht="20.100000000000001" customHeight="1" x14ac:dyDescent="0.25">
      <c r="A187" s="113" t="str">
        <f t="shared" ref="A187" si="2">$A$152</f>
        <v>DEL 01 AL 30 DE ABRIL  2023</v>
      </c>
      <c r="B187" s="113"/>
      <c r="C187" s="113"/>
      <c r="D187" s="113"/>
      <c r="E187" s="113"/>
      <c r="F187" s="113"/>
    </row>
    <row r="188" spans="1:6" ht="20.100000000000001" customHeight="1" thickBot="1" x14ac:dyDescent="0.3">
      <c r="A188" s="114" t="s">
        <v>4</v>
      </c>
      <c r="B188" s="114"/>
      <c r="C188" s="114"/>
      <c r="D188" s="114"/>
      <c r="E188" s="114"/>
      <c r="F188" s="114"/>
    </row>
    <row r="189" spans="1:6" ht="19.5" customHeight="1" x14ac:dyDescent="0.25">
      <c r="A189" s="128" t="s">
        <v>5</v>
      </c>
      <c r="B189" s="129" t="s">
        <v>6</v>
      </c>
      <c r="C189" s="130" t="s">
        <v>7</v>
      </c>
      <c r="D189" s="131" t="s">
        <v>8</v>
      </c>
      <c r="E189" s="131" t="s">
        <v>9</v>
      </c>
      <c r="F189" s="132" t="s">
        <v>10</v>
      </c>
    </row>
    <row r="190" spans="1:6" ht="18" customHeight="1" x14ac:dyDescent="0.25">
      <c r="A190" s="37">
        <v>45016</v>
      </c>
      <c r="B190" s="32"/>
      <c r="C190" s="46" t="s">
        <v>107</v>
      </c>
      <c r="D190" s="3"/>
      <c r="E190" s="3"/>
      <c r="F190" s="100">
        <v>294549.24</v>
      </c>
    </row>
    <row r="191" spans="1:6" ht="18" customHeight="1" x14ac:dyDescent="0.25">
      <c r="A191" s="37"/>
      <c r="B191" s="32"/>
      <c r="C191" s="31"/>
      <c r="D191" s="3">
        <v>0</v>
      </c>
      <c r="E191" s="3">
        <v>0</v>
      </c>
      <c r="F191" s="100">
        <f>F190</f>
        <v>294549.24</v>
      </c>
    </row>
    <row r="192" spans="1:6" ht="18" customHeight="1" thickBot="1" x14ac:dyDescent="0.3">
      <c r="A192" s="115" t="s">
        <v>159</v>
      </c>
      <c r="B192" s="116"/>
      <c r="C192" s="116"/>
      <c r="D192" s="116"/>
      <c r="E192" s="117"/>
      <c r="F192" s="101">
        <f>F191</f>
        <v>294549.24</v>
      </c>
    </row>
    <row r="193" spans="1:6" ht="18" customHeight="1" x14ac:dyDescent="0.25">
      <c r="A193" s="42"/>
      <c r="C193" s="48"/>
      <c r="D193" s="6"/>
      <c r="E193" s="6"/>
      <c r="F193" s="74"/>
    </row>
    <row r="194" spans="1:6" ht="20.100000000000001" customHeight="1" x14ac:dyDescent="0.25">
      <c r="A194" s="42"/>
      <c r="C194" s="48"/>
      <c r="D194" s="6"/>
      <c r="E194" s="6"/>
      <c r="F194" s="74"/>
    </row>
    <row r="195" spans="1:6" ht="20.100000000000001" customHeight="1" x14ac:dyDescent="0.25">
      <c r="C195" s="48"/>
      <c r="D195" s="6"/>
      <c r="E195" s="6"/>
      <c r="F195" s="6"/>
    </row>
    <row r="196" spans="1:6" ht="20.100000000000001" customHeight="1" x14ac:dyDescent="0.25">
      <c r="A196" s="107" t="s">
        <v>15</v>
      </c>
      <c r="B196" s="107"/>
      <c r="D196" s="108" t="s">
        <v>16</v>
      </c>
      <c r="E196" s="108"/>
      <c r="F196" s="108"/>
    </row>
    <row r="197" spans="1:6" ht="20.100000000000001" customHeight="1" x14ac:dyDescent="0.25">
      <c r="A197" s="109" t="s">
        <v>17</v>
      </c>
      <c r="B197" s="109"/>
      <c r="D197" s="120" t="s">
        <v>160</v>
      </c>
      <c r="E197" s="120"/>
      <c r="F197" s="120"/>
    </row>
    <row r="198" spans="1:6" ht="20.100000000000001" customHeight="1" x14ac:dyDescent="0.25">
      <c r="A198" s="111" t="s">
        <v>18</v>
      </c>
      <c r="B198" s="111"/>
      <c r="C198" s="56"/>
      <c r="D198" s="112" t="s">
        <v>19</v>
      </c>
      <c r="E198" s="112"/>
      <c r="F198" s="112"/>
    </row>
    <row r="199" spans="1:6" ht="20.100000000000001" customHeight="1" x14ac:dyDescent="0.25">
      <c r="A199" s="111"/>
      <c r="B199" s="111"/>
    </row>
    <row r="200" spans="1:6" ht="20.100000000000001" customHeight="1" x14ac:dyDescent="0.25">
      <c r="A200" s="40"/>
      <c r="B200" s="1"/>
      <c r="C200" s="49"/>
    </row>
    <row r="201" spans="1:6" ht="20.100000000000001" customHeight="1" x14ac:dyDescent="0.25">
      <c r="C201" s="108" t="s">
        <v>16</v>
      </c>
      <c r="D201" s="108"/>
    </row>
    <row r="202" spans="1:6" ht="20.100000000000001" customHeight="1" x14ac:dyDescent="0.25">
      <c r="C202" s="110" t="s">
        <v>20</v>
      </c>
      <c r="D202" s="110"/>
    </row>
    <row r="203" spans="1:6" ht="20.100000000000001" customHeight="1" x14ac:dyDescent="0.25">
      <c r="C203" s="112" t="s">
        <v>21</v>
      </c>
      <c r="D203" s="112"/>
    </row>
    <row r="204" spans="1:6" ht="15.75" customHeight="1" x14ac:dyDescent="0.25">
      <c r="C204" s="49"/>
    </row>
    <row r="205" spans="1:6" ht="15.75" customHeight="1" x14ac:dyDescent="0.25">
      <c r="C205" s="49"/>
    </row>
    <row r="206" spans="1:6" ht="15.75" customHeight="1" x14ac:dyDescent="0.25">
      <c r="C206" s="49"/>
    </row>
    <row r="207" spans="1:6" ht="15.75" customHeight="1" x14ac:dyDescent="0.25">
      <c r="C207" s="49"/>
    </row>
    <row r="208" spans="1:6" ht="15.75" customHeight="1" x14ac:dyDescent="0.25">
      <c r="C208" s="49"/>
    </row>
    <row r="209" spans="3:6" ht="14.25" customHeight="1" x14ac:dyDescent="0.25">
      <c r="C209" s="49"/>
    </row>
    <row r="210" spans="3:6" ht="17.25" customHeight="1" x14ac:dyDescent="0.25">
      <c r="C210" s="49"/>
    </row>
    <row r="211" spans="3:6" ht="17.25" customHeight="1" x14ac:dyDescent="0.25">
      <c r="C211" s="49"/>
    </row>
    <row r="212" spans="3:6" ht="17.25" customHeight="1" x14ac:dyDescent="0.25">
      <c r="C212" s="49"/>
    </row>
    <row r="213" spans="3:6" ht="17.25" customHeight="1" x14ac:dyDescent="0.25">
      <c r="C213" s="49"/>
    </row>
    <row r="214" spans="3:6" ht="17.25" customHeight="1" x14ac:dyDescent="0.25">
      <c r="C214" s="49"/>
    </row>
    <row r="215" spans="3:6" ht="17.25" customHeight="1" x14ac:dyDescent="0.25">
      <c r="C215" s="49"/>
    </row>
    <row r="216" spans="3:6" ht="17.25" customHeight="1" x14ac:dyDescent="0.25">
      <c r="C216" s="49"/>
    </row>
    <row r="217" spans="3:6" ht="17.25" customHeight="1" x14ac:dyDescent="0.25">
      <c r="C217" s="49"/>
    </row>
    <row r="218" spans="3:6" ht="17.25" customHeight="1" x14ac:dyDescent="0.25">
      <c r="C218" s="49"/>
    </row>
    <row r="219" spans="3:6" x14ac:dyDescent="0.25">
      <c r="C219" s="49"/>
    </row>
    <row r="220" spans="3:6" x14ac:dyDescent="0.25">
      <c r="C220" s="49"/>
    </row>
    <row r="221" spans="3:6" x14ac:dyDescent="0.25">
      <c r="F221" s="67"/>
    </row>
    <row r="222" spans="3:6" x14ac:dyDescent="0.25">
      <c r="C222" s="59"/>
      <c r="F222" s="67"/>
    </row>
    <row r="223" spans="3:6" x14ac:dyDescent="0.25">
      <c r="C223" s="59"/>
      <c r="F223" s="67"/>
    </row>
    <row r="224" spans="3:6" x14ac:dyDescent="0.25">
      <c r="C224" s="59"/>
      <c r="F224" s="67"/>
    </row>
    <row r="225" spans="1:6" ht="17.25" customHeight="1" x14ac:dyDescent="0.25">
      <c r="C225" s="59"/>
      <c r="F225" s="67"/>
    </row>
    <row r="226" spans="1:6" ht="17.25" customHeight="1" x14ac:dyDescent="0.25">
      <c r="C226" s="59"/>
      <c r="F226" s="67"/>
    </row>
    <row r="227" spans="1:6" ht="17.25" customHeight="1" x14ac:dyDescent="0.25">
      <c r="C227" s="59"/>
      <c r="F227" s="67"/>
    </row>
    <row r="228" spans="1:6" ht="24" customHeight="1" x14ac:dyDescent="0.25">
      <c r="C228" s="59"/>
      <c r="F228" s="67"/>
    </row>
    <row r="229" spans="1:6" ht="17.25" customHeight="1" x14ac:dyDescent="0.25">
      <c r="C229" s="59"/>
      <c r="F229" s="67"/>
    </row>
    <row r="230" spans="1:6" ht="17.25" customHeight="1" x14ac:dyDescent="0.25">
      <c r="C230" s="59"/>
      <c r="F230" s="67"/>
    </row>
    <row r="231" spans="1:6" ht="17.25" customHeight="1" x14ac:dyDescent="0.25">
      <c r="A231" s="109" t="s">
        <v>0</v>
      </c>
      <c r="B231" s="109"/>
      <c r="C231" s="109"/>
      <c r="D231" s="109"/>
      <c r="E231" s="109"/>
      <c r="F231" s="109"/>
    </row>
    <row r="232" spans="1:6" ht="17.25" customHeight="1" x14ac:dyDescent="0.25">
      <c r="A232" s="113" t="s">
        <v>22</v>
      </c>
      <c r="B232" s="113"/>
      <c r="C232" s="113"/>
      <c r="D232" s="113"/>
      <c r="E232" s="113"/>
      <c r="F232" s="113"/>
    </row>
    <row r="233" spans="1:6" ht="17.25" customHeight="1" x14ac:dyDescent="0.25">
      <c r="A233" s="113" t="s">
        <v>110</v>
      </c>
      <c r="B233" s="113"/>
      <c r="C233" s="113"/>
      <c r="D233" s="113"/>
      <c r="E233" s="113"/>
      <c r="F233" s="113"/>
    </row>
    <row r="234" spans="1:6" ht="17.25" customHeight="1" x14ac:dyDescent="0.25">
      <c r="A234" s="113" t="str">
        <f t="shared" ref="A234" si="3">$A$187</f>
        <v>DEL 01 AL 30 DE ABRIL  2023</v>
      </c>
      <c r="B234" s="113"/>
      <c r="C234" s="113"/>
      <c r="D234" s="113"/>
      <c r="E234" s="113"/>
      <c r="F234" s="113"/>
    </row>
    <row r="235" spans="1:6" ht="17.25" customHeight="1" thickBot="1" x14ac:dyDescent="0.3">
      <c r="A235" s="113" t="s">
        <v>4</v>
      </c>
      <c r="B235" s="113"/>
      <c r="C235" s="113"/>
      <c r="D235" s="113"/>
      <c r="E235" s="113"/>
      <c r="F235" s="113"/>
    </row>
    <row r="236" spans="1:6" ht="17.25" customHeight="1" x14ac:dyDescent="0.25">
      <c r="A236" s="128" t="s">
        <v>5</v>
      </c>
      <c r="B236" s="129" t="s">
        <v>6</v>
      </c>
      <c r="C236" s="130" t="s">
        <v>7</v>
      </c>
      <c r="D236" s="131" t="s">
        <v>8</v>
      </c>
      <c r="E236" s="131" t="s">
        <v>9</v>
      </c>
      <c r="F236" s="132" t="s">
        <v>10</v>
      </c>
    </row>
    <row r="237" spans="1:6" ht="18" customHeight="1" x14ac:dyDescent="0.25">
      <c r="A237" s="37">
        <v>45016</v>
      </c>
      <c r="B237" s="32"/>
      <c r="C237" s="46" t="s">
        <v>107</v>
      </c>
      <c r="D237" s="3"/>
      <c r="E237" s="3"/>
      <c r="F237" s="89">
        <v>0</v>
      </c>
    </row>
    <row r="238" spans="1:6" ht="18" customHeight="1" x14ac:dyDescent="0.25">
      <c r="A238" s="43"/>
      <c r="B238" s="32"/>
      <c r="C238" s="31"/>
      <c r="D238" s="3">
        <v>0</v>
      </c>
      <c r="E238" s="3">
        <v>0</v>
      </c>
      <c r="F238" s="100">
        <f>F237-D238</f>
        <v>0</v>
      </c>
    </row>
    <row r="239" spans="1:6" ht="18" customHeight="1" thickBot="1" x14ac:dyDescent="0.3">
      <c r="A239" s="118" t="s">
        <v>159</v>
      </c>
      <c r="B239" s="119"/>
      <c r="C239" s="119"/>
      <c r="D239" s="119"/>
      <c r="E239" s="119"/>
      <c r="F239" s="102">
        <f>F238</f>
        <v>0</v>
      </c>
    </row>
    <row r="240" spans="1:6" ht="18" customHeight="1" x14ac:dyDescent="0.25">
      <c r="A240" s="42"/>
      <c r="C240" s="48"/>
      <c r="D240" s="6"/>
      <c r="E240" s="6"/>
      <c r="F240" s="73"/>
    </row>
    <row r="241" spans="1:6" ht="18" customHeight="1" x14ac:dyDescent="0.25">
      <c r="A241" s="42"/>
      <c r="C241" s="48"/>
      <c r="D241" s="6"/>
      <c r="E241" s="6"/>
      <c r="F241" s="73"/>
    </row>
    <row r="242" spans="1:6" ht="18" customHeight="1" x14ac:dyDescent="0.25">
      <c r="A242" s="42"/>
      <c r="C242" s="48"/>
      <c r="D242" s="6"/>
      <c r="E242" s="6"/>
      <c r="F242" s="73"/>
    </row>
    <row r="243" spans="1:6" ht="19.899999999999999" customHeight="1" x14ac:dyDescent="0.25"/>
    <row r="244" spans="1:6" ht="19.899999999999999" customHeight="1" x14ac:dyDescent="0.25">
      <c r="D244" s="6"/>
      <c r="E244" s="6"/>
      <c r="F244" s="6"/>
    </row>
    <row r="245" spans="1:6" ht="20.100000000000001" customHeight="1" x14ac:dyDescent="0.25">
      <c r="A245" s="107" t="s">
        <v>15</v>
      </c>
      <c r="B245" s="107"/>
      <c r="D245" s="108" t="s">
        <v>16</v>
      </c>
      <c r="E245" s="108"/>
      <c r="F245" s="108"/>
    </row>
    <row r="246" spans="1:6" ht="20.100000000000001" customHeight="1" x14ac:dyDescent="0.25">
      <c r="A246" s="109" t="s">
        <v>17</v>
      </c>
      <c r="B246" s="109"/>
      <c r="D246" s="110" t="s">
        <v>160</v>
      </c>
      <c r="E246" s="110"/>
      <c r="F246" s="110"/>
    </row>
    <row r="247" spans="1:6" ht="20.100000000000001" customHeight="1" x14ac:dyDescent="0.25">
      <c r="A247" s="111" t="s">
        <v>18</v>
      </c>
      <c r="B247" s="111"/>
      <c r="D247" s="112" t="s">
        <v>19</v>
      </c>
      <c r="E247" s="112"/>
      <c r="F247" s="112"/>
    </row>
    <row r="248" spans="1:6" ht="20.100000000000001" customHeight="1" x14ac:dyDescent="0.25">
      <c r="A248" s="40"/>
      <c r="B248" s="1"/>
    </row>
    <row r="249" spans="1:6" ht="20.100000000000001" customHeight="1" x14ac:dyDescent="0.25">
      <c r="A249" s="40"/>
      <c r="B249" s="1"/>
    </row>
    <row r="250" spans="1:6" ht="20.100000000000001" customHeight="1" x14ac:dyDescent="0.25">
      <c r="A250" s="40"/>
      <c r="B250" s="1"/>
      <c r="C250" s="49"/>
    </row>
    <row r="251" spans="1:6" ht="20.100000000000001" customHeight="1" x14ac:dyDescent="0.25">
      <c r="C251" s="108" t="s">
        <v>16</v>
      </c>
      <c r="D251" s="108"/>
    </row>
    <row r="252" spans="1:6" ht="20.100000000000001" customHeight="1" x14ac:dyDescent="0.25">
      <c r="C252" s="110" t="s">
        <v>20</v>
      </c>
      <c r="D252" s="110"/>
    </row>
    <row r="253" spans="1:6" ht="20.100000000000001" customHeight="1" x14ac:dyDescent="0.25">
      <c r="C253" s="112" t="s">
        <v>21</v>
      </c>
      <c r="D253" s="112"/>
    </row>
    <row r="254" spans="1:6" ht="19.899999999999999" customHeight="1" x14ac:dyDescent="0.25">
      <c r="C254" s="49"/>
    </row>
    <row r="255" spans="1:6" ht="19.899999999999999" customHeight="1" x14ac:dyDescent="0.25">
      <c r="C255" s="49"/>
    </row>
    <row r="256" spans="1:6" ht="19.899999999999999" customHeight="1" x14ac:dyDescent="0.25">
      <c r="C256" s="49"/>
    </row>
    <row r="257" spans="3:6" ht="19.899999999999999" customHeight="1" x14ac:dyDescent="0.25">
      <c r="C257" s="49"/>
    </row>
    <row r="258" spans="3:6" ht="19.899999999999999" customHeight="1" x14ac:dyDescent="0.25">
      <c r="C258" s="49"/>
    </row>
    <row r="259" spans="3:6" ht="19.899999999999999" customHeight="1" x14ac:dyDescent="0.25">
      <c r="C259" s="49"/>
    </row>
    <row r="260" spans="3:6" ht="19.899999999999999" customHeight="1" x14ac:dyDescent="0.25">
      <c r="C260" s="49"/>
    </row>
    <row r="261" spans="3:6" ht="19.899999999999999" customHeight="1" x14ac:dyDescent="0.25">
      <c r="C261" s="49"/>
    </row>
    <row r="262" spans="3:6" ht="19.899999999999999" customHeight="1" x14ac:dyDescent="0.25">
      <c r="C262" s="49"/>
    </row>
    <row r="263" spans="3:6" ht="19.899999999999999" customHeight="1" x14ac:dyDescent="0.25">
      <c r="C263" s="49"/>
    </row>
    <row r="264" spans="3:6" ht="19.899999999999999" customHeight="1" x14ac:dyDescent="0.25">
      <c r="C264" s="59"/>
      <c r="F264" s="67"/>
    </row>
    <row r="265" spans="3:6" ht="19.899999999999999" customHeight="1" x14ac:dyDescent="0.25">
      <c r="C265" s="59"/>
      <c r="F265" s="67"/>
    </row>
    <row r="266" spans="3:6" ht="19.899999999999999" customHeight="1" x14ac:dyDescent="0.25">
      <c r="C266" s="59"/>
      <c r="F266" s="67"/>
    </row>
    <row r="267" spans="3:6" ht="19.899999999999999" customHeight="1" x14ac:dyDescent="0.25">
      <c r="C267" s="59"/>
      <c r="F267" s="67"/>
    </row>
    <row r="268" spans="3:6" ht="19.899999999999999" customHeight="1" x14ac:dyDescent="0.25">
      <c r="C268" s="59"/>
      <c r="F268" s="67"/>
    </row>
    <row r="269" spans="3:6" ht="19.899999999999999" customHeight="1" x14ac:dyDescent="0.25">
      <c r="C269" s="59"/>
      <c r="F269" s="67"/>
    </row>
    <row r="270" spans="3:6" ht="19.899999999999999" customHeight="1" x14ac:dyDescent="0.25">
      <c r="C270" s="59"/>
      <c r="F270" s="67"/>
    </row>
    <row r="271" spans="3:6" ht="19.899999999999999" customHeight="1" x14ac:dyDescent="0.25">
      <c r="C271" s="59"/>
      <c r="F271" s="76"/>
    </row>
    <row r="272" spans="3:6" ht="19.899999999999999" customHeight="1" x14ac:dyDescent="0.25">
      <c r="C272" s="59"/>
      <c r="D272" s="72"/>
      <c r="E272" s="72"/>
      <c r="F272" s="76"/>
    </row>
    <row r="273" spans="1:6" ht="19.899999999999999" customHeight="1" x14ac:dyDescent="0.25">
      <c r="A273" s="109" t="s">
        <v>105</v>
      </c>
      <c r="B273" s="109"/>
      <c r="C273" s="109"/>
      <c r="D273" s="109"/>
      <c r="E273" s="109"/>
      <c r="F273" s="109"/>
    </row>
    <row r="274" spans="1:6" ht="19.899999999999999" customHeight="1" x14ac:dyDescent="0.25">
      <c r="A274" s="113" t="s">
        <v>22</v>
      </c>
      <c r="B274" s="113"/>
      <c r="C274" s="113"/>
      <c r="D274" s="113"/>
      <c r="E274" s="113"/>
      <c r="F274" s="113"/>
    </row>
    <row r="275" spans="1:6" ht="19.899999999999999" customHeight="1" x14ac:dyDescent="0.25">
      <c r="A275" s="113" t="s">
        <v>111</v>
      </c>
      <c r="B275" s="113"/>
      <c r="C275" s="113"/>
      <c r="D275" s="113"/>
      <c r="E275" s="113"/>
      <c r="F275" s="113"/>
    </row>
    <row r="276" spans="1:6" ht="19.899999999999999" customHeight="1" x14ac:dyDescent="0.25">
      <c r="A276" s="113" t="str">
        <f t="shared" ref="A276" si="4">$A$234</f>
        <v>DEL 01 AL 30 DE ABRIL  2023</v>
      </c>
      <c r="B276" s="113"/>
      <c r="C276" s="113"/>
      <c r="D276" s="113"/>
      <c r="E276" s="113"/>
      <c r="F276" s="113"/>
    </row>
    <row r="277" spans="1:6" ht="19.899999999999999" customHeight="1" thickBot="1" x14ac:dyDescent="0.3">
      <c r="A277" s="114" t="s">
        <v>4</v>
      </c>
      <c r="B277" s="114"/>
      <c r="C277" s="114"/>
      <c r="D277" s="114"/>
      <c r="E277" s="114"/>
      <c r="F277" s="114"/>
    </row>
    <row r="278" spans="1:6" ht="19.899999999999999" customHeight="1" x14ac:dyDescent="0.25">
      <c r="A278" s="128" t="s">
        <v>5</v>
      </c>
      <c r="B278" s="129" t="s">
        <v>6</v>
      </c>
      <c r="C278" s="130" t="s">
        <v>7</v>
      </c>
      <c r="D278" s="131" t="s">
        <v>8</v>
      </c>
      <c r="E278" s="131" t="s">
        <v>9</v>
      </c>
      <c r="F278" s="132" t="s">
        <v>10</v>
      </c>
    </row>
    <row r="279" spans="1:6" ht="18" customHeight="1" x14ac:dyDescent="0.25">
      <c r="A279" s="37">
        <v>45016</v>
      </c>
      <c r="B279" s="32"/>
      <c r="C279" s="60" t="s">
        <v>107</v>
      </c>
      <c r="D279" s="3"/>
      <c r="E279" s="3"/>
      <c r="F279" s="98">
        <v>120593.29</v>
      </c>
    </row>
    <row r="280" spans="1:6" ht="18" customHeight="1" x14ac:dyDescent="0.25">
      <c r="A280" s="37"/>
      <c r="B280" s="32"/>
      <c r="C280" s="13"/>
      <c r="D280" s="3">
        <v>0</v>
      </c>
      <c r="E280" s="3">
        <v>0</v>
      </c>
      <c r="F280" s="100">
        <f>F279-D280</f>
        <v>120593.29</v>
      </c>
    </row>
    <row r="281" spans="1:6" ht="18" customHeight="1" thickBot="1" x14ac:dyDescent="0.3">
      <c r="A281" s="115" t="s">
        <v>159</v>
      </c>
      <c r="B281" s="116"/>
      <c r="C281" s="116"/>
      <c r="D281" s="116"/>
      <c r="E281" s="117"/>
      <c r="F281" s="101">
        <f>F280</f>
        <v>120593.29</v>
      </c>
    </row>
    <row r="282" spans="1:6" ht="18" customHeight="1" x14ac:dyDescent="0.25">
      <c r="C282" s="48"/>
      <c r="D282" s="6"/>
      <c r="E282" s="6"/>
      <c r="F282" s="74"/>
    </row>
    <row r="283" spans="1:6" ht="20.100000000000001" customHeight="1" x14ac:dyDescent="0.25">
      <c r="C283" s="48"/>
      <c r="D283" s="6"/>
      <c r="E283" s="6"/>
      <c r="F283" s="74"/>
    </row>
    <row r="284" spans="1:6" ht="20.100000000000001" customHeight="1" x14ac:dyDescent="0.25">
      <c r="A284" s="107" t="s">
        <v>15</v>
      </c>
      <c r="B284" s="107"/>
      <c r="D284" s="108" t="s">
        <v>16</v>
      </c>
      <c r="E284" s="108"/>
      <c r="F284" s="108"/>
    </row>
    <row r="285" spans="1:6" ht="20.100000000000001" customHeight="1" x14ac:dyDescent="0.25">
      <c r="A285" s="109" t="s">
        <v>17</v>
      </c>
      <c r="B285" s="109"/>
      <c r="D285" s="110" t="s">
        <v>160</v>
      </c>
      <c r="E285" s="110"/>
      <c r="F285" s="110"/>
    </row>
    <row r="286" spans="1:6" ht="20.100000000000001" customHeight="1" x14ac:dyDescent="0.25">
      <c r="A286" s="111" t="s">
        <v>18</v>
      </c>
      <c r="B286" s="111"/>
      <c r="D286" s="112" t="s">
        <v>19</v>
      </c>
      <c r="E286" s="112"/>
      <c r="F286" s="112"/>
    </row>
    <row r="287" spans="1:6" ht="20.100000000000001" customHeight="1" x14ac:dyDescent="0.25"/>
    <row r="288" spans="1:6" ht="20.100000000000001" customHeight="1" x14ac:dyDescent="0.25">
      <c r="C288" s="59"/>
    </row>
    <row r="289" spans="3:6" ht="20.100000000000001" customHeight="1" x14ac:dyDescent="0.25">
      <c r="C289" s="61" t="s">
        <v>16</v>
      </c>
      <c r="D289" s="6"/>
      <c r="E289" s="8"/>
    </row>
    <row r="290" spans="3:6" ht="20.100000000000001" customHeight="1" x14ac:dyDescent="0.25">
      <c r="C290" s="58" t="s">
        <v>20</v>
      </c>
      <c r="D290" s="8"/>
      <c r="E290" s="8"/>
    </row>
    <row r="291" spans="3:6" ht="20.100000000000001" customHeight="1" x14ac:dyDescent="0.25">
      <c r="C291" s="50" t="s">
        <v>21</v>
      </c>
    </row>
    <row r="292" spans="3:6" ht="20.100000000000001" customHeight="1" x14ac:dyDescent="0.25"/>
    <row r="293" spans="3:6" ht="19.899999999999999" customHeight="1" x14ac:dyDescent="0.25"/>
    <row r="294" spans="3:6" ht="19.899999999999999" customHeight="1" x14ac:dyDescent="0.25"/>
    <row r="295" spans="3:6" ht="19.899999999999999" customHeight="1" x14ac:dyDescent="0.25"/>
    <row r="296" spans="3:6" ht="19.899999999999999" customHeight="1" x14ac:dyDescent="0.25"/>
    <row r="297" spans="3:6" ht="19.899999999999999" customHeight="1" x14ac:dyDescent="0.25"/>
    <row r="298" spans="3:6" ht="19.899999999999999" customHeight="1" x14ac:dyDescent="0.25">
      <c r="C298" s="59"/>
      <c r="F298" s="67"/>
    </row>
    <row r="299" spans="3:6" ht="19.899999999999999" customHeight="1" x14ac:dyDescent="0.25">
      <c r="C299" s="59"/>
      <c r="F299" s="67"/>
    </row>
    <row r="300" spans="3:6" ht="19.899999999999999" customHeight="1" x14ac:dyDescent="0.25">
      <c r="C300" s="59"/>
      <c r="F300" s="67"/>
    </row>
    <row r="301" spans="3:6" ht="19.899999999999999" customHeight="1" x14ac:dyDescent="0.25">
      <c r="C301" s="59"/>
      <c r="F301" s="67"/>
    </row>
    <row r="302" spans="3:6" ht="19.899999999999999" customHeight="1" x14ac:dyDescent="0.25">
      <c r="C302" s="59"/>
      <c r="F302" s="67"/>
    </row>
    <row r="303" spans="3:6" ht="19.899999999999999" customHeight="1" x14ac:dyDescent="0.25">
      <c r="C303" s="59"/>
      <c r="F303" s="67"/>
    </row>
    <row r="304" spans="3:6" ht="19.899999999999999" customHeight="1" x14ac:dyDescent="0.25">
      <c r="C304" s="59"/>
      <c r="F304" s="67"/>
    </row>
    <row r="305" spans="1:6" ht="19.899999999999999" customHeight="1" x14ac:dyDescent="0.25">
      <c r="C305" s="59"/>
      <c r="F305" s="67"/>
    </row>
    <row r="306" spans="1:6" ht="19.899999999999999" customHeight="1" x14ac:dyDescent="0.25">
      <c r="C306" s="59"/>
      <c r="F306" s="67"/>
    </row>
    <row r="307" spans="1:6" ht="19.899999999999999" customHeight="1" x14ac:dyDescent="0.25">
      <c r="A307" s="109" t="s">
        <v>105</v>
      </c>
      <c r="B307" s="109"/>
      <c r="C307" s="109"/>
      <c r="D307" s="109"/>
      <c r="E307" s="109"/>
      <c r="F307" s="109"/>
    </row>
    <row r="308" spans="1:6" ht="19.899999999999999" customHeight="1" x14ac:dyDescent="0.25">
      <c r="A308" s="113" t="s">
        <v>22</v>
      </c>
      <c r="B308" s="113"/>
      <c r="C308" s="113"/>
      <c r="D308" s="113"/>
      <c r="E308" s="113"/>
      <c r="F308" s="113"/>
    </row>
    <row r="309" spans="1:6" x14ac:dyDescent="0.25">
      <c r="A309" s="109" t="s">
        <v>112</v>
      </c>
      <c r="B309" s="109"/>
      <c r="C309" s="109"/>
      <c r="D309" s="109"/>
      <c r="E309" s="109"/>
      <c r="F309" s="109"/>
    </row>
    <row r="310" spans="1:6" ht="17.25" customHeight="1" x14ac:dyDescent="0.25">
      <c r="A310" s="113" t="str">
        <f t="shared" ref="A310" si="5">$A$276</f>
        <v>DEL 01 AL 30 DE ABRIL  2023</v>
      </c>
      <c r="B310" s="113"/>
      <c r="C310" s="113"/>
      <c r="D310" s="113"/>
      <c r="E310" s="113"/>
      <c r="F310" s="113"/>
    </row>
    <row r="311" spans="1:6" ht="15" customHeight="1" thickBot="1" x14ac:dyDescent="0.3">
      <c r="A311" s="114" t="s">
        <v>4</v>
      </c>
      <c r="B311" s="114"/>
      <c r="C311" s="114"/>
      <c r="D311" s="114"/>
      <c r="E311" s="114"/>
      <c r="F311" s="114"/>
    </row>
    <row r="312" spans="1:6" ht="24" customHeight="1" x14ac:dyDescent="0.25">
      <c r="A312" s="128" t="s">
        <v>5</v>
      </c>
      <c r="B312" s="130" t="s">
        <v>6</v>
      </c>
      <c r="C312" s="130" t="s">
        <v>7</v>
      </c>
      <c r="D312" s="134" t="s">
        <v>8</v>
      </c>
      <c r="E312" s="131" t="s">
        <v>9</v>
      </c>
      <c r="F312" s="133" t="s">
        <v>10</v>
      </c>
    </row>
    <row r="313" spans="1:6" ht="24" customHeight="1" x14ac:dyDescent="0.25">
      <c r="A313" s="37">
        <v>45016</v>
      </c>
      <c r="B313" s="32"/>
      <c r="C313" s="60" t="s">
        <v>107</v>
      </c>
      <c r="D313" s="38"/>
      <c r="E313" s="38"/>
      <c r="F313" s="103">
        <f>[3]Conciliaciòn!$D$23</f>
        <v>38665.939999999944</v>
      </c>
    </row>
    <row r="314" spans="1:6" ht="24" customHeight="1" x14ac:dyDescent="0.25">
      <c r="A314" s="43">
        <f>'[3]Transferencias Recibidas '!$B$15</f>
        <v>45264</v>
      </c>
      <c r="B314" s="32"/>
      <c r="C314" s="13" t="str">
        <f>'[3]Transferencias Recibidas '!$A$15</f>
        <v>DC-0168-2022 PENSION ALIMENTICIA MARZO 2023</v>
      </c>
      <c r="D314" s="69"/>
      <c r="E314" s="3">
        <v>1224566</v>
      </c>
      <c r="F314" s="104">
        <f>F313+E314</f>
        <v>1263231.94</v>
      </c>
    </row>
    <row r="315" spans="1:6" ht="24" customHeight="1" x14ac:dyDescent="0.25">
      <c r="A315" s="43">
        <f>'[3]Tranf enviadas'!$B$18</f>
        <v>45035</v>
      </c>
      <c r="B315" s="32"/>
      <c r="C315" s="13" t="str">
        <f>'[3]Tranf enviadas'!$A$18</f>
        <v>SOLICITUD PAGO DE PENSION ALIMENTICIA CORRESPONDIENTE AL MES DE MARZO 2023 POR MONTO RD$1,224,566.00 PESOS, A SER PAGADO POR TRANSFERENCIA ELECTRONICA, A FAVOR DE LAS 196 BENEFICIARIAS, SEGUN ANEXOS DEL OFICIO DRRHH-2023-N-00046 D/F 29/3/2023.</v>
      </c>
      <c r="D315" s="3">
        <v>1224566</v>
      </c>
      <c r="E315" s="3"/>
      <c r="F315" s="104">
        <f>F314-D315</f>
        <v>38665.939999999944</v>
      </c>
    </row>
    <row r="316" spans="1:6" ht="24" customHeight="1" x14ac:dyDescent="0.25">
      <c r="A316" s="43">
        <v>45046</v>
      </c>
      <c r="B316" s="32"/>
      <c r="C316" s="13" t="s">
        <v>113</v>
      </c>
      <c r="D316" s="3">
        <v>175</v>
      </c>
      <c r="E316" s="3"/>
      <c r="F316" s="104">
        <f>F315-D316</f>
        <v>38490.939999999944</v>
      </c>
    </row>
    <row r="317" spans="1:6" ht="24" customHeight="1" x14ac:dyDescent="0.25">
      <c r="A317" s="43">
        <v>45046</v>
      </c>
      <c r="B317" s="32"/>
      <c r="C317" s="13" t="s">
        <v>103</v>
      </c>
      <c r="D317" s="39">
        <f>'[3]Pago Impuestos 0.15%'!$C$15</f>
        <v>1836.85</v>
      </c>
      <c r="E317" s="3"/>
      <c r="F317" s="104">
        <f>F316-D317</f>
        <v>36654.089999999946</v>
      </c>
    </row>
    <row r="318" spans="1:6" ht="24" customHeight="1" thickBot="1" x14ac:dyDescent="0.3">
      <c r="A318" s="115" t="s">
        <v>159</v>
      </c>
      <c r="B318" s="116"/>
      <c r="C318" s="116"/>
      <c r="D318" s="116"/>
      <c r="E318" s="117"/>
      <c r="F318" s="105">
        <f t="shared" ref="F318" si="6">F317-D318</f>
        <v>36654.089999999946</v>
      </c>
    </row>
    <row r="319" spans="1:6" x14ac:dyDescent="0.25">
      <c r="A319" s="40"/>
      <c r="B319" s="1"/>
      <c r="C319" s="59"/>
      <c r="D319" s="6"/>
      <c r="E319" s="6"/>
      <c r="F319" s="74"/>
    </row>
    <row r="320" spans="1:6" ht="20.100000000000001" customHeight="1" x14ac:dyDescent="0.25">
      <c r="A320" s="44"/>
      <c r="B320" s="24"/>
      <c r="F320" s="67"/>
    </row>
    <row r="321" spans="1:6" ht="20.100000000000001" customHeight="1" x14ac:dyDescent="0.25">
      <c r="D321" s="6"/>
      <c r="E321" s="6"/>
      <c r="F321" s="6"/>
    </row>
    <row r="322" spans="1:6" ht="20.100000000000001" customHeight="1" x14ac:dyDescent="0.25">
      <c r="A322" s="107" t="s">
        <v>15</v>
      </c>
      <c r="B322" s="107"/>
      <c r="D322" s="108" t="s">
        <v>16</v>
      </c>
      <c r="E322" s="108"/>
      <c r="F322" s="108"/>
    </row>
    <row r="323" spans="1:6" ht="20.100000000000001" customHeight="1" x14ac:dyDescent="0.25">
      <c r="A323" s="109" t="s">
        <v>17</v>
      </c>
      <c r="B323" s="109"/>
      <c r="D323" s="110" t="s">
        <v>160</v>
      </c>
      <c r="E323" s="110"/>
      <c r="F323" s="110"/>
    </row>
    <row r="324" spans="1:6" ht="20.100000000000001" customHeight="1" x14ac:dyDescent="0.25">
      <c r="A324" s="111" t="s">
        <v>18</v>
      </c>
      <c r="B324" s="111"/>
      <c r="D324" s="112" t="s">
        <v>19</v>
      </c>
      <c r="E324" s="112"/>
      <c r="F324" s="112"/>
    </row>
    <row r="325" spans="1:6" ht="20.100000000000001" customHeight="1" x14ac:dyDescent="0.25">
      <c r="A325" s="40"/>
      <c r="B325" s="1"/>
    </row>
    <row r="326" spans="1:6" ht="20.100000000000001" customHeight="1" x14ac:dyDescent="0.25">
      <c r="A326" s="40"/>
      <c r="B326" s="1"/>
      <c r="C326" s="59"/>
    </row>
    <row r="327" spans="1:6" ht="20.100000000000001" customHeight="1" x14ac:dyDescent="0.25">
      <c r="A327" s="40"/>
      <c r="B327" s="1"/>
      <c r="C327" s="61" t="s">
        <v>16</v>
      </c>
    </row>
    <row r="328" spans="1:6" ht="20.100000000000001" customHeight="1" x14ac:dyDescent="0.25">
      <c r="A328" s="40"/>
      <c r="B328" s="1"/>
      <c r="C328" s="58" t="s">
        <v>20</v>
      </c>
    </row>
    <row r="329" spans="1:6" ht="20.100000000000001" customHeight="1" x14ac:dyDescent="0.25">
      <c r="A329" s="40"/>
      <c r="B329" s="1"/>
      <c r="C329" s="50" t="s">
        <v>21</v>
      </c>
    </row>
    <row r="330" spans="1:6" x14ac:dyDescent="0.25">
      <c r="A330" s="40"/>
      <c r="B330" s="1"/>
    </row>
    <row r="331" spans="1:6" x14ac:dyDescent="0.25">
      <c r="A331" s="40"/>
      <c r="B331" s="1"/>
    </row>
    <row r="332" spans="1:6" x14ac:dyDescent="0.25">
      <c r="A332" s="40"/>
      <c r="B332" s="1"/>
    </row>
    <row r="333" spans="1:6" x14ac:dyDescent="0.25">
      <c r="A333" s="40"/>
      <c r="B333" s="1"/>
    </row>
    <row r="334" spans="1:6" x14ac:dyDescent="0.25">
      <c r="A334" s="40"/>
      <c r="B334" s="1"/>
    </row>
    <row r="335" spans="1:6" x14ac:dyDescent="0.25">
      <c r="A335" s="40"/>
      <c r="B335" s="1"/>
    </row>
    <row r="336" spans="1:6" x14ac:dyDescent="0.25">
      <c r="A336" s="40"/>
      <c r="B336" s="1"/>
    </row>
    <row r="337" spans="1:6" x14ac:dyDescent="0.25">
      <c r="A337" s="40"/>
      <c r="B337" s="1"/>
    </row>
    <row r="338" spans="1:6" x14ac:dyDescent="0.25">
      <c r="A338" s="40"/>
      <c r="B338" s="1"/>
    </row>
    <row r="339" spans="1:6" x14ac:dyDescent="0.25">
      <c r="A339" s="40"/>
      <c r="B339" s="1"/>
    </row>
    <row r="341" spans="1:6" x14ac:dyDescent="0.25">
      <c r="F341" s="67"/>
    </row>
    <row r="342" spans="1:6" x14ac:dyDescent="0.25">
      <c r="C342" s="59"/>
      <c r="F342" s="67"/>
    </row>
    <row r="343" spans="1:6" x14ac:dyDescent="0.25">
      <c r="C343" s="59"/>
      <c r="F343" s="67"/>
    </row>
    <row r="344" spans="1:6" x14ac:dyDescent="0.25">
      <c r="C344" s="59"/>
      <c r="F344" s="67"/>
    </row>
    <row r="345" spans="1:6" x14ac:dyDescent="0.25">
      <c r="C345" s="59"/>
      <c r="F345" s="67"/>
    </row>
    <row r="346" spans="1:6" x14ac:dyDescent="0.25">
      <c r="C346" s="59"/>
      <c r="F346" s="67"/>
    </row>
    <row r="347" spans="1:6" ht="20.100000000000001" customHeight="1" x14ac:dyDescent="0.25">
      <c r="A347" s="109" t="s">
        <v>105</v>
      </c>
      <c r="B347" s="109"/>
      <c r="C347" s="109"/>
      <c r="D347" s="109"/>
      <c r="E347" s="109"/>
      <c r="F347" s="109"/>
    </row>
    <row r="348" spans="1:6" ht="20.100000000000001" customHeight="1" x14ac:dyDescent="0.25">
      <c r="A348" s="109" t="s">
        <v>114</v>
      </c>
      <c r="B348" s="109"/>
      <c r="C348" s="109"/>
      <c r="D348" s="109"/>
      <c r="E348" s="109"/>
      <c r="F348" s="109"/>
    </row>
    <row r="349" spans="1:6" ht="20.100000000000001" customHeight="1" x14ac:dyDescent="0.25">
      <c r="A349" s="113" t="s">
        <v>115</v>
      </c>
      <c r="B349" s="113"/>
      <c r="C349" s="113"/>
      <c r="D349" s="113"/>
      <c r="E349" s="113"/>
      <c r="F349" s="113"/>
    </row>
    <row r="350" spans="1:6" ht="20.100000000000001" customHeight="1" x14ac:dyDescent="0.25">
      <c r="A350" s="113" t="str">
        <f t="shared" ref="A350" si="7">$A$310</f>
        <v>DEL 01 AL 30 DE ABRIL  2023</v>
      </c>
      <c r="B350" s="113"/>
      <c r="C350" s="113"/>
      <c r="D350" s="113"/>
      <c r="E350" s="113"/>
      <c r="F350" s="113"/>
    </row>
    <row r="351" spans="1:6" ht="20.100000000000001" customHeight="1" thickBot="1" x14ac:dyDescent="0.3">
      <c r="A351" s="114" t="s">
        <v>4</v>
      </c>
      <c r="B351" s="114"/>
      <c r="C351" s="114"/>
      <c r="D351" s="114"/>
      <c r="E351" s="114"/>
      <c r="F351" s="114"/>
    </row>
    <row r="352" spans="1:6" ht="30" customHeight="1" x14ac:dyDescent="0.25">
      <c r="A352" s="128" t="s">
        <v>5</v>
      </c>
      <c r="B352" s="129" t="s">
        <v>116</v>
      </c>
      <c r="C352" s="130" t="s">
        <v>7</v>
      </c>
      <c r="D352" s="135" t="s">
        <v>8</v>
      </c>
      <c r="E352" s="135" t="s">
        <v>9</v>
      </c>
      <c r="F352" s="136" t="s">
        <v>10</v>
      </c>
    </row>
    <row r="353" spans="1:6 16384:16384" ht="30" customHeight="1" x14ac:dyDescent="0.25">
      <c r="A353" s="43">
        <v>45016</v>
      </c>
      <c r="B353" s="32"/>
      <c r="C353" s="87" t="s">
        <v>11</v>
      </c>
      <c r="D353" s="66"/>
      <c r="E353" s="66"/>
      <c r="F353" s="82">
        <f>[4]Conciliaciòn!$D$24</f>
        <v>5847939.3499999996</v>
      </c>
    </row>
    <row r="354" spans="1:6 16384:16384" ht="30" customHeight="1" x14ac:dyDescent="0.25">
      <c r="A354" s="83">
        <v>45234</v>
      </c>
      <c r="B354" s="32"/>
      <c r="C354" s="15" t="s">
        <v>117</v>
      </c>
      <c r="D354" s="66"/>
      <c r="E354" s="78">
        <f>[4]Depositos!C15</f>
        <v>22578</v>
      </c>
      <c r="F354" s="84">
        <f>F353+E354</f>
        <v>5870517.3499999996</v>
      </c>
    </row>
    <row r="355" spans="1:6 16384:16384" ht="30" customHeight="1" x14ac:dyDescent="0.25">
      <c r="A355" s="83" t="s">
        <v>118</v>
      </c>
      <c r="B355" s="32"/>
      <c r="C355" s="15" t="s">
        <v>119</v>
      </c>
      <c r="D355" s="79"/>
      <c r="E355" s="78">
        <f>[4]Depositos!C16</f>
        <v>17300</v>
      </c>
      <c r="F355" s="84">
        <f>F354+E355</f>
        <v>5887817.3499999996</v>
      </c>
    </row>
    <row r="356" spans="1:6 16384:16384" ht="30" customHeight="1" x14ac:dyDescent="0.25">
      <c r="A356" s="83">
        <v>45234</v>
      </c>
      <c r="B356" s="32"/>
      <c r="C356" s="15" t="s">
        <v>120</v>
      </c>
      <c r="D356" s="66"/>
      <c r="E356" s="78">
        <v>33345277.379999999</v>
      </c>
      <c r="F356" s="84">
        <f>F355+E356</f>
        <v>39233094.729999997</v>
      </c>
    </row>
    <row r="357" spans="1:6 16384:16384" ht="30" customHeight="1" x14ac:dyDescent="0.25">
      <c r="A357" s="83">
        <f>'[4]Notas De Creditos'!$A$19</f>
        <v>45264</v>
      </c>
      <c r="B357" s="32"/>
      <c r="C357" s="15" t="str">
        <f>'[4]Notas De Creditos'!$B$19</f>
        <v>Cancelado: PAG00370581, POR CADUCIDAD</v>
      </c>
      <c r="D357" s="66"/>
      <c r="E357" s="78">
        <f>'[4]Notas De Creditos'!$D$19</f>
        <v>1900</v>
      </c>
      <c r="F357" s="84">
        <f>F356+E357</f>
        <v>39234994.729999997</v>
      </c>
    </row>
    <row r="358" spans="1:6 16384:16384" ht="30" customHeight="1" x14ac:dyDescent="0.25">
      <c r="A358" s="83">
        <f>'[4]Cheques Emitidos'!A9</f>
        <v>45020</v>
      </c>
      <c r="B358" s="88">
        <v>3198</v>
      </c>
      <c r="C358" s="15" t="str">
        <f>'[4]Cheques Emitidos'!B9</f>
        <v>LIZCAR YMALAY QUINTANA ARTILES</v>
      </c>
      <c r="D358" s="80">
        <f>'[4]Cheques Emitidos'!E9</f>
        <v>19467.400000000001</v>
      </c>
      <c r="E358" s="66"/>
      <c r="F358" s="84">
        <f>F357-D358</f>
        <v>39215527.329999998</v>
      </c>
      <c r="XFD358" s="25">
        <f>SUM(A358:XFC358)</f>
        <v>39283212.729999997</v>
      </c>
    </row>
    <row r="359" spans="1:6 16384:16384" ht="30" customHeight="1" x14ac:dyDescent="0.25">
      <c r="A359" s="83">
        <f>'[4]Cheques Emitidos'!A10</f>
        <v>45020</v>
      </c>
      <c r="B359" s="88">
        <v>3419</v>
      </c>
      <c r="C359" s="15" t="str">
        <f>'[4]Cheques Emitidos'!B10</f>
        <v>LEONIDAS FIGUEROA</v>
      </c>
      <c r="D359" s="80">
        <f>'[4]Cheques Emitidos'!E10</f>
        <v>21232.97</v>
      </c>
      <c r="E359" s="66"/>
      <c r="F359" s="84">
        <f t="shared" ref="F359:F414" si="8">F358-D359</f>
        <v>39194294.359999999</v>
      </c>
    </row>
    <row r="360" spans="1:6 16384:16384" ht="30" customHeight="1" x14ac:dyDescent="0.25">
      <c r="A360" s="83">
        <f>'[4]Cheques Emitidos'!A11</f>
        <v>45020</v>
      </c>
      <c r="B360" s="88">
        <v>3420</v>
      </c>
      <c r="C360" s="15" t="str">
        <f>'[4]Cheques Emitidos'!B11</f>
        <v>ANUNCIADA GARCIA MONTERO</v>
      </c>
      <c r="D360" s="81">
        <f>'[4]Cheques Emitidos'!E11</f>
        <v>20270.939999999999</v>
      </c>
      <c r="E360" s="79"/>
      <c r="F360" s="84">
        <f t="shared" si="8"/>
        <v>39174023.420000002</v>
      </c>
    </row>
    <row r="361" spans="1:6 16384:16384" ht="30" customHeight="1" x14ac:dyDescent="0.25">
      <c r="A361" s="83">
        <f>'[4]Cheques Emitidos'!A12</f>
        <v>45020</v>
      </c>
      <c r="B361" s="88">
        <v>3421</v>
      </c>
      <c r="C361" s="15" t="str">
        <f>'[4]Cheques Emitidos'!B12</f>
        <v>VIERKA CIPRIAN ROSARIO</v>
      </c>
      <c r="D361" s="80">
        <f>'[4]Cheques Emitidos'!E12</f>
        <v>73882.789999999994</v>
      </c>
      <c r="E361" s="66"/>
      <c r="F361" s="84">
        <f t="shared" si="8"/>
        <v>39100140.630000003</v>
      </c>
    </row>
    <row r="362" spans="1:6 16384:16384" ht="30" customHeight="1" x14ac:dyDescent="0.25">
      <c r="A362" s="83">
        <f>'[4]Cheques Emitidos'!A13</f>
        <v>45050</v>
      </c>
      <c r="B362" s="88">
        <v>3422</v>
      </c>
      <c r="C362" s="15" t="str">
        <f>'[4]Cheques Emitidos'!B13</f>
        <v>MARILEYDA ALTAGRACIA FELIZ DE PIMENTEL</v>
      </c>
      <c r="D362" s="80">
        <f>'[4]Cheques Emitidos'!E13</f>
        <v>15795.9</v>
      </c>
      <c r="E362" s="66"/>
      <c r="F362" s="84">
        <f t="shared" si="8"/>
        <v>39084344.730000004</v>
      </c>
    </row>
    <row r="363" spans="1:6 16384:16384" ht="30" customHeight="1" x14ac:dyDescent="0.25">
      <c r="A363" s="83">
        <f>'[4]Cheques Emitidos'!A14</f>
        <v>45050</v>
      </c>
      <c r="B363" s="88">
        <v>3423</v>
      </c>
      <c r="C363" s="15" t="str">
        <f>'[4]Cheques Emitidos'!B14</f>
        <v>ARZOBISPADO DE SANTO DOMINGO / ARQUIDIOCESIS DE SANTO DOMINGO</v>
      </c>
      <c r="D363" s="80">
        <f>'[4]Cheques Emitidos'!E14</f>
        <v>40000</v>
      </c>
      <c r="E363" s="66"/>
      <c r="F363" s="84">
        <f t="shared" si="8"/>
        <v>39044344.730000004</v>
      </c>
    </row>
    <row r="364" spans="1:6 16384:16384" ht="30" customHeight="1" x14ac:dyDescent="0.25">
      <c r="A364" s="83">
        <f>'[4]Cheques Emitidos'!A15</f>
        <v>45050</v>
      </c>
      <c r="B364" s="88">
        <v>3424</v>
      </c>
      <c r="C364" s="15" t="str">
        <f>'[4]Cheques Emitidos'!B15</f>
        <v>ARLETTE NIKAURY MARTINEZ DE PENSO</v>
      </c>
      <c r="D364" s="80">
        <f>'[4]Cheques Emitidos'!E15</f>
        <v>59336.67</v>
      </c>
      <c r="E364" s="66"/>
      <c r="F364" s="84">
        <f t="shared" si="8"/>
        <v>38985008.060000002</v>
      </c>
    </row>
    <row r="365" spans="1:6 16384:16384" ht="30" customHeight="1" x14ac:dyDescent="0.25">
      <c r="A365" s="83">
        <f>'[4]Cheques Emitidos'!A16</f>
        <v>45050</v>
      </c>
      <c r="B365" s="88">
        <v>3425</v>
      </c>
      <c r="C365" s="15" t="str">
        <f>'[4]Cheques Emitidos'!B16</f>
        <v>ROSANNI NOELIA MEDINA VALERIO</v>
      </c>
      <c r="D365" s="80">
        <f>'[4]Cheques Emitidos'!E16</f>
        <v>1155959.05</v>
      </c>
      <c r="E365" s="66"/>
      <c r="F365" s="84">
        <f t="shared" si="8"/>
        <v>37829049.010000005</v>
      </c>
    </row>
    <row r="366" spans="1:6 16384:16384" ht="30" customHeight="1" x14ac:dyDescent="0.25">
      <c r="A366" s="83">
        <f>'[4]Cheques Emitidos'!A17</f>
        <v>45050</v>
      </c>
      <c r="B366" s="88">
        <v>3426</v>
      </c>
      <c r="C366" s="15" t="str">
        <f>'[4]Cheques Emitidos'!B17</f>
        <v>EMELY CAROLINA MARTINEZ CORPORAN</v>
      </c>
      <c r="D366" s="80">
        <f>'[4]Cheques Emitidos'!E17</f>
        <v>13450.12</v>
      </c>
      <c r="E366" s="66"/>
      <c r="F366" s="84">
        <f t="shared" si="8"/>
        <v>37815598.890000008</v>
      </c>
    </row>
    <row r="367" spans="1:6 16384:16384" ht="30" customHeight="1" x14ac:dyDescent="0.25">
      <c r="A367" s="83">
        <f>'[4]Cheques Emitidos'!A18</f>
        <v>45264</v>
      </c>
      <c r="B367" s="88">
        <v>3427</v>
      </c>
      <c r="C367" s="15" t="str">
        <f>'[4]Cheques Emitidos'!B18</f>
        <v>JUANA CECILIA HILARIO RODRIGUEZ</v>
      </c>
      <c r="D367" s="80">
        <f>'[4]Cheques Emitidos'!E18</f>
        <v>276370</v>
      </c>
      <c r="E367" s="66"/>
      <c r="F367" s="84">
        <f t="shared" si="8"/>
        <v>37539228.890000008</v>
      </c>
    </row>
    <row r="368" spans="1:6 16384:16384" ht="30" customHeight="1" x14ac:dyDescent="0.25">
      <c r="A368" s="83" t="str">
        <f>'[4]Cheques Emitidos'!A19</f>
        <v>4/13/2023</v>
      </c>
      <c r="B368" s="88">
        <v>3428</v>
      </c>
      <c r="C368" s="15" t="str">
        <f>'[4]Cheques Emitidos'!B19</f>
        <v>ALEXANDRA NUÑEZ NOLASCO</v>
      </c>
      <c r="D368" s="80">
        <f>'[4]Cheques Emitidos'!E19</f>
        <v>1230277.5</v>
      </c>
      <c r="E368" s="66"/>
      <c r="F368" s="84">
        <f t="shared" si="8"/>
        <v>36308951.390000008</v>
      </c>
    </row>
    <row r="369" spans="1:7" ht="30" customHeight="1" x14ac:dyDescent="0.25">
      <c r="A369" s="83" t="str">
        <f>'[4]Cheques Emitidos'!A20</f>
        <v>4/18/2023</v>
      </c>
      <c r="B369" s="88">
        <v>3429</v>
      </c>
      <c r="C369" s="15" t="str">
        <f>'[4]Cheques Emitidos'!B20</f>
        <v>MARILENYS MESA BATISTA</v>
      </c>
      <c r="D369" s="80">
        <f>'[4]Cheques Emitidos'!E20</f>
        <v>903510.71</v>
      </c>
      <c r="E369" s="66"/>
      <c r="F369" s="84">
        <f t="shared" si="8"/>
        <v>35405440.680000007</v>
      </c>
    </row>
    <row r="370" spans="1:7" ht="30" customHeight="1" x14ac:dyDescent="0.25">
      <c r="A370" s="83" t="str">
        <f>'[4]Cheques Emitidos'!A21</f>
        <v>4/18/2023</v>
      </c>
      <c r="B370" s="88">
        <v>3430</v>
      </c>
      <c r="C370" s="15" t="str">
        <f>'[4]Cheques Emitidos'!B21</f>
        <v>MIRIAN MERCEDES GUTIERREZ GUZMAN DE PEREZ</v>
      </c>
      <c r="D370" s="80">
        <f>'[4]Cheques Emitidos'!E21</f>
        <v>12451.33</v>
      </c>
      <c r="E370" s="66"/>
      <c r="F370" s="84">
        <f t="shared" si="8"/>
        <v>35392989.350000009</v>
      </c>
    </row>
    <row r="371" spans="1:7" ht="30" customHeight="1" x14ac:dyDescent="0.25">
      <c r="A371" s="83" t="str">
        <f>'[4]Cheques Emitidos'!A22</f>
        <v>4/18/2023</v>
      </c>
      <c r="B371" s="88">
        <v>3431</v>
      </c>
      <c r="C371" s="15" t="str">
        <f>'[4]Cheques Emitidos'!B22</f>
        <v>MARIA DEL CARMEN DE OLEO ALCANTARA</v>
      </c>
      <c r="D371" s="80">
        <f>'[4]Cheques Emitidos'!E22</f>
        <v>17987.89</v>
      </c>
      <c r="E371" s="79"/>
      <c r="F371" s="84">
        <f t="shared" si="8"/>
        <v>35375001.460000008</v>
      </c>
    </row>
    <row r="372" spans="1:7" ht="30" customHeight="1" x14ac:dyDescent="0.25">
      <c r="A372" s="83" t="str">
        <f>'[4]Cheques Emitidos'!A23</f>
        <v>4/18/2023</v>
      </c>
      <c r="B372" s="88">
        <v>3432</v>
      </c>
      <c r="C372" s="15" t="str">
        <f>'[4]Cheques Emitidos'!B23</f>
        <v>ESTEBAN JOSE MELLA GARCIA</v>
      </c>
      <c r="D372" s="80">
        <f>'[4]Cheques Emitidos'!E23</f>
        <v>43013.05</v>
      </c>
      <c r="E372" s="66"/>
      <c r="F372" s="84">
        <f t="shared" si="8"/>
        <v>35331988.410000011</v>
      </c>
    </row>
    <row r="373" spans="1:7" ht="30" customHeight="1" x14ac:dyDescent="0.25">
      <c r="A373" s="83" t="str">
        <f>'[4]Cheques Emitidos'!A24</f>
        <v>4/21/2023</v>
      </c>
      <c r="B373" s="88">
        <v>3433</v>
      </c>
      <c r="C373" s="15" t="str">
        <f>'[4]Cheques Emitidos'!B24</f>
        <v>LUCHY  CRISTINA RODRIGUEZ LARA</v>
      </c>
      <c r="D373" s="80">
        <f>'[4]Cheques Emitidos'!E24</f>
        <v>90117.51</v>
      </c>
      <c r="E373" s="66"/>
      <c r="F373" s="84">
        <f t="shared" si="8"/>
        <v>35241870.900000013</v>
      </c>
    </row>
    <row r="374" spans="1:7" ht="30" customHeight="1" x14ac:dyDescent="0.25">
      <c r="A374" s="83" t="str">
        <f>'[4]Cheques Emitidos'!A25</f>
        <v>4/21/2023</v>
      </c>
      <c r="B374" s="88">
        <v>3434</v>
      </c>
      <c r="C374" s="15" t="str">
        <f>'[4]Cheques Emitidos'!B25</f>
        <v>GABRIELA  NUÑEZ RAMIREZ</v>
      </c>
      <c r="D374" s="80">
        <f>'[4]Cheques Emitidos'!E25</f>
        <v>3800</v>
      </c>
      <c r="E374" s="66"/>
      <c r="F374" s="84">
        <f t="shared" si="8"/>
        <v>35238070.900000013</v>
      </c>
    </row>
    <row r="375" spans="1:7" ht="30" customHeight="1" x14ac:dyDescent="0.25">
      <c r="A375" s="83" t="str">
        <f>'[4]Cheques Emitidos'!A26</f>
        <v>4/26/2023</v>
      </c>
      <c r="B375" s="88">
        <v>3435</v>
      </c>
      <c r="C375" s="15" t="str">
        <f>'[4]Cheques Emitidos'!B26</f>
        <v>ANULADO</v>
      </c>
      <c r="D375" s="80">
        <f>'[4]Cheques Emitidos'!E26</f>
        <v>0</v>
      </c>
      <c r="E375" s="66"/>
      <c r="F375" s="84">
        <f t="shared" si="8"/>
        <v>35238070.900000013</v>
      </c>
    </row>
    <row r="376" spans="1:7" ht="30" customHeight="1" x14ac:dyDescent="0.25">
      <c r="A376" s="83" t="str">
        <f>'[4]Cheques Emitidos'!A27</f>
        <v>4/26/2023</v>
      </c>
      <c r="B376" s="88">
        <v>3436</v>
      </c>
      <c r="C376" s="15" t="str">
        <f>'[4]Cheques Emitidos'!B27</f>
        <v>SOLANGIE FILOMENA  DE OLEO DIAZ</v>
      </c>
      <c r="D376" s="80">
        <f>'[4]Cheques Emitidos'!E27</f>
        <v>66601.81</v>
      </c>
      <c r="E376" s="66"/>
      <c r="F376" s="84">
        <f t="shared" si="8"/>
        <v>35171469.090000011</v>
      </c>
    </row>
    <row r="377" spans="1:7" ht="30" customHeight="1" x14ac:dyDescent="0.25">
      <c r="A377" s="83" t="str">
        <f>'[4]Cheques Emitidos'!A28</f>
        <v>4/26/2023</v>
      </c>
      <c r="B377" s="88">
        <v>3437</v>
      </c>
      <c r="C377" s="15" t="str">
        <f>'[4]Cheques Emitidos'!B28</f>
        <v>LEANDRO JAVIER GARCIA MARTINEZ</v>
      </c>
      <c r="D377" s="80">
        <f>'[4]Cheques Emitidos'!E28</f>
        <v>16774.55</v>
      </c>
      <c r="E377" s="66"/>
      <c r="F377" s="84">
        <f t="shared" si="8"/>
        <v>35154694.540000014</v>
      </c>
    </row>
    <row r="378" spans="1:7" ht="30" customHeight="1" x14ac:dyDescent="0.25">
      <c r="A378" s="83" t="str">
        <f>'[4]Cheques Emitidos'!A29</f>
        <v>4/26/2023</v>
      </c>
      <c r="B378" s="88">
        <v>3438</v>
      </c>
      <c r="C378" s="15" t="str">
        <f>'[4]Cheques Emitidos'!B29</f>
        <v>PEDRO FELIX LUCIANO ABREU</v>
      </c>
      <c r="D378" s="80">
        <f>'[4]Cheques Emitidos'!E29</f>
        <v>225385.02</v>
      </c>
      <c r="E378" s="66"/>
      <c r="F378" s="84">
        <f t="shared" si="8"/>
        <v>34929309.520000011</v>
      </c>
    </row>
    <row r="379" spans="1:7" ht="30" customHeight="1" x14ac:dyDescent="0.25">
      <c r="A379" s="83" t="str">
        <f>'[4]Cheques Emitidos'!A30</f>
        <v>4/26/2023</v>
      </c>
      <c r="B379" s="88">
        <v>3439</v>
      </c>
      <c r="C379" s="15" t="str">
        <f>'[4]Cheques Emitidos'!B30</f>
        <v>MARTHA LESBIOLITA ESCAÑO PEÑA</v>
      </c>
      <c r="D379" s="80">
        <f>'[4]Cheques Emitidos'!E30</f>
        <v>18876.349999999999</v>
      </c>
      <c r="E379" s="66"/>
      <c r="F379" s="84">
        <f t="shared" si="8"/>
        <v>34910433.170000009</v>
      </c>
      <c r="G379" s="6"/>
    </row>
    <row r="380" spans="1:7" ht="30" customHeight="1" x14ac:dyDescent="0.25">
      <c r="A380" s="83" t="str">
        <f>'[4]Cheques Emitidos'!A31</f>
        <v>4/28/2023</v>
      </c>
      <c r="B380" s="88">
        <v>3440</v>
      </c>
      <c r="C380" s="15" t="str">
        <f>'[4]Cheques Emitidos'!B31</f>
        <v>FRANCISCO FERRER CASTILLO</v>
      </c>
      <c r="D380" s="80">
        <f>'[4]Cheques Emitidos'!E31</f>
        <v>544432.14</v>
      </c>
      <c r="E380" s="66"/>
      <c r="F380" s="84">
        <f t="shared" si="8"/>
        <v>34366001.030000009</v>
      </c>
      <c r="G380" s="6"/>
    </row>
    <row r="381" spans="1:7" ht="63.75" x14ac:dyDescent="0.25">
      <c r="A381" s="83">
        <v>44989</v>
      </c>
      <c r="B381" s="32" t="s">
        <v>121</v>
      </c>
      <c r="C381" s="31" t="str">
        <f>'[4]Transferencia Orden'!B11</f>
        <v>PAGO DE VIATICOS Y PEAJE, A LA DIRECCION DE GESTION HUMANA PARA EL PERSONAL QUE PARTICIPO EN LA CARNETIZACION DE LA REGIONAL 17 MONTE PLATA U SUS DISTRITOS EDUCATIVOS, REALIZADA EL 16 DE FEBRERO DEL 2023, SEGUN OFICIO DRRHH#00069/2023.</v>
      </c>
      <c r="D381" s="80">
        <f>'[4]Transferencia Orden'!D11</f>
        <v>4460</v>
      </c>
      <c r="E381" s="66"/>
      <c r="F381" s="84">
        <f t="shared" si="8"/>
        <v>34361541.030000009</v>
      </c>
      <c r="G381" s="6"/>
    </row>
    <row r="382" spans="1:7" ht="127.5" x14ac:dyDescent="0.25">
      <c r="A382" s="83">
        <v>44989</v>
      </c>
      <c r="B382" s="32" t="s">
        <v>122</v>
      </c>
      <c r="C382" s="31" t="str">
        <f>'[4]Transferencia Orden'!B12</f>
        <v>PAGO VIATICOS AL PERSONAL DE LA DIRECCION DE FISCALIZACION Y CONTROL, QUE ESTUVO REALIZANDO FISCALIZACION DE CUMPLIMIENTO ADMINISTRATIVO Y FINANCIERO AL DISTRITO EDUCATIVO 10-01 VILLA MELLA, QUE IMPACTARA EL PLAN OPERATIVO ANUAL 2023, EN LA ACTIVIDD 2 FISCALIZAR EL USO DE LOS RECURSOS TRANSFERIDOS A LOS DIFERENTES ENTES QUE DEPEDEN DEL MINERD, ALINEADOS CON EL PLAN DE FISCALIZACION, QUE SE REALIZO DEL 20/02/2023 AL 03/03/2023, SEGUN OFICIO DFC-0094-2023</v>
      </c>
      <c r="D382" s="80">
        <f>'[4]Transferencia Orden'!D12</f>
        <v>39600</v>
      </c>
      <c r="E382" s="66"/>
      <c r="F382" s="84">
        <f t="shared" si="8"/>
        <v>34321941.030000009</v>
      </c>
      <c r="G382" s="6"/>
    </row>
    <row r="383" spans="1:7" ht="105.75" customHeight="1" x14ac:dyDescent="0.25">
      <c r="A383" s="83">
        <v>45020</v>
      </c>
      <c r="B383" s="32" t="s">
        <v>123</v>
      </c>
      <c r="C383" s="31" t="str">
        <f>'[4]Transferencia Orden'!B13</f>
        <v>PAGO DE VIATICOS Y PEAJE A PERSONAL TECNICO Y DE APOYO PERTENECIENTE AL VICEMINISTERIO DE PLANIFICACION Y DESARROLLO EDUCATIVO, QUE SE DESPLAZO A REALIZAR EL "LEVANTAMIENTO DE INFORMACION EN CENTROS EDUCATIVOS QUE SOLICITAN SUSCRIBIR CONVENIO DE GESTION CON EL MINERD", EN LAS REGIONALES EDUCATIVAS DE SAN PEDRO DE MACORIS Y LA ROMANA, SEGUN OFICIO OPDE No. 118-2023.</v>
      </c>
      <c r="D383" s="80">
        <f>'[4]Transferencia Orden'!D13</f>
        <v>19460</v>
      </c>
      <c r="E383" s="66"/>
      <c r="F383" s="84">
        <f t="shared" si="8"/>
        <v>34302481.030000009</v>
      </c>
      <c r="G383" s="6"/>
    </row>
    <row r="384" spans="1:7" ht="38.25" x14ac:dyDescent="0.25">
      <c r="A384" s="83">
        <v>45020</v>
      </c>
      <c r="B384" s="32" t="s">
        <v>124</v>
      </c>
      <c r="C384" s="31" t="str">
        <f>'[4]Transferencia Orden'!B14</f>
        <v>PAGO DE VIATICOS A CONSULTORIA JURIDICA, AL SEÑOR LIC. APOLONIO JIMENEZ ALMONTE CORRESPONDIENTE A LOS AÑOS 2021-2022, SEGUN OFICIO CJ#0492/2023.</v>
      </c>
      <c r="D384" s="80">
        <f>'[4]Transferencia Orden'!D14</f>
        <v>82915</v>
      </c>
      <c r="E384" s="66"/>
      <c r="F384" s="84">
        <f t="shared" si="8"/>
        <v>34219566.030000009</v>
      </c>
      <c r="G384" s="6"/>
    </row>
    <row r="385" spans="1:24" ht="51" x14ac:dyDescent="0.25">
      <c r="A385" s="83">
        <v>45050</v>
      </c>
      <c r="B385" s="32" t="s">
        <v>125</v>
      </c>
      <c r="C385" s="31" t="str">
        <f>'[4]Transferencia Orden'!B15</f>
        <v>PAGO DE VIATICOS AL PERSONAL DE LA DIRECCIÓN DE CONSULTORIA JURIDICA POR REALIZAR TRAMITES A DIFERENTES PROVINCIAS DEL PAIS EN LOS PERIODOS 2021-2022. SEGÚN OFICIO CJ.0447-2023.</v>
      </c>
      <c r="D385" s="80">
        <f>'[4]Transferencia Orden'!D15</f>
        <v>36907.5</v>
      </c>
      <c r="E385" s="66"/>
      <c r="F385" s="84">
        <f t="shared" si="8"/>
        <v>34182658.530000009</v>
      </c>
      <c r="G385" s="6"/>
    </row>
    <row r="386" spans="1:24" ht="38.25" x14ac:dyDescent="0.25">
      <c r="A386" s="83">
        <v>45050</v>
      </c>
      <c r="B386" s="32" t="s">
        <v>126</v>
      </c>
      <c r="C386" s="31" t="str">
        <f>'[4]Transferencia Orden'!B16</f>
        <v>PAGO DE VIATICOS PENDIENTES CORRESPONDIENTES A LOS AÑOS 2021 Y 2022, PARA CONSULTORIA JURIDICA AL SEÑOR ELVIS ENCARNACION, SEGUN OFICIO CJ#0456/2023.</v>
      </c>
      <c r="D386" s="80">
        <f>'[4]Transferencia Orden'!D16</f>
        <v>30350</v>
      </c>
      <c r="E386" s="66"/>
      <c r="F386" s="84">
        <f t="shared" si="8"/>
        <v>34152308.530000009</v>
      </c>
      <c r="G386" s="6"/>
    </row>
    <row r="387" spans="1:24" ht="51" x14ac:dyDescent="0.25">
      <c r="A387" s="83">
        <v>45050</v>
      </c>
      <c r="B387" s="32" t="s">
        <v>127</v>
      </c>
      <c r="C387" s="31" t="str">
        <f>'[4]Transferencia Orden'!B17</f>
        <v>PAGO VIÁTICOS Y PEAJE  PARA EL PERSONAL DE APOYO DE LA UNIDAD DE FISCALIZACIÓN DEL PROGRAMA OF-MINERD, CORRESPONDIENTE AL PERÍODO 01 AL 31 ENERO 2023, OFIC.DIGEMIE-0568/2023.</v>
      </c>
      <c r="D387" s="80">
        <f>'[4]Transferencia Orden'!D17</f>
        <v>130390</v>
      </c>
      <c r="E387" s="66"/>
      <c r="F387" s="84">
        <f t="shared" si="8"/>
        <v>34021918.530000009</v>
      </c>
      <c r="G387" s="6"/>
    </row>
    <row r="388" spans="1:24" ht="89.25" x14ac:dyDescent="0.25">
      <c r="A388" s="83">
        <v>45234</v>
      </c>
      <c r="B388" s="32" t="s">
        <v>128</v>
      </c>
      <c r="C388" s="31" t="str">
        <f>'[4]Transferencia Orden'!B18</f>
        <v>PAGO DE VIATICOS, TRANSPORTE Y PEAJE AL PERSONAL TECNICO DEL VICEMINISTERIO DE PLANIFICACIÓN Y DESARROLLO EDUCATIVO QUE SE DESPLAZO A REALIZAR LA “SUPERVISIÓN DE ACTUALIZACIÓN DE PROCESO DE GESTIÓN DEL SISTEMA DE INFORMACIÓN DE LA CALIDAD DE LOS DATOS EN EL SIGERD” LOS DIAS 28 DE FEBRERO HASTA EL 17 DE MARZO 2023, SEGÚN OFICIO DIAEP NO.026-2023.</v>
      </c>
      <c r="D388" s="80">
        <f>'[4]Transferencia Orden'!D18</f>
        <v>646670</v>
      </c>
      <c r="E388" s="66"/>
      <c r="F388" s="84">
        <f t="shared" si="8"/>
        <v>33375248.530000009</v>
      </c>
      <c r="G388" s="6"/>
    </row>
    <row r="389" spans="1:24" ht="63.75" x14ac:dyDescent="0.25">
      <c r="A389" s="83" t="s">
        <v>34</v>
      </c>
      <c r="B389" s="32" t="s">
        <v>129</v>
      </c>
      <c r="C389" s="31" t="str">
        <f>'[4]Transferencia Orden'!B19</f>
        <v>PAGO VIATICOS AL SEÑOR SAMUEL AUGUSTO OGANDO TERRERO, DEPARTAMENTO DE CONSULTORIA JURIDICAS, QUIEN ESTUVO REALIZANDO VARIAS TRABAJOS EN LOS TRIBUNALES DE VARIAS PROVINCIAS, PERTENECIENTE AL MINISTERIO DE EDUCACION, SEGUN OFICIO CJ 0672-2023</v>
      </c>
      <c r="D389" s="80">
        <f>'[4]Transferencia Orden'!D19</f>
        <v>44457.5</v>
      </c>
      <c r="E389" s="66"/>
      <c r="F389" s="84">
        <f t="shared" si="8"/>
        <v>33330791.030000009</v>
      </c>
      <c r="G389" s="6"/>
    </row>
    <row r="390" spans="1:24" ht="89.25" x14ac:dyDescent="0.25">
      <c r="A390" s="83" t="s">
        <v>25</v>
      </c>
      <c r="B390" s="32" t="s">
        <v>130</v>
      </c>
      <c r="C390" s="31" t="str">
        <f>'[4]Transferencia Orden'!B20</f>
        <v>PAGO DE VIATICOS PARA EL DEPARTAMENTO DE EVENTOS COLABORADORES QUE ESTUVIERON EN LA INAUGURACION Y SUPERVISION DEL MONTAJE DE ESCUELA EVANGELINA RODRIGUEZ, MUNICIPIO YUMA, HIGUEY, PROVINCIA LA ALTAGRACIA, EL DIA 18 DE MARZO DEL 2023, CON LA PRESENCIA DE LA VICE-PRESIDENTA SRA. RAQUEL PEÑA, SEGUN OFICIO EV#082/2023.</v>
      </c>
      <c r="D390" s="80">
        <f>'[4]Transferencia Orden'!D20</f>
        <v>13950</v>
      </c>
      <c r="E390" s="66"/>
      <c r="F390" s="84">
        <f t="shared" si="8"/>
        <v>33316841.030000009</v>
      </c>
      <c r="G390" s="6"/>
    </row>
    <row r="391" spans="1:24" ht="114.75" x14ac:dyDescent="0.25">
      <c r="A391" s="83" t="s">
        <v>25</v>
      </c>
      <c r="B391" s="32" t="s">
        <v>131</v>
      </c>
      <c r="C391" s="31" t="str">
        <f>'[4]Transferencia Orden'!B21</f>
        <v>PAGO DE VIÁTICOS Y PEAJE AL PERSONAL DE LA DIRECCIÓN GENERAL DE MANTENIMIENTO DE INFRAESTRUCTURA ESCOLAR QUE ESTUVO REALIZANDO LOS TRABAJOS DE LEVANTAMIENTO TOPOGRÁFICO, CHEQUEO DE BOMBA SUMERGIBLE, FISCALIZACIÓN, PRESUPUESTO DE TERMINACIÓN, EVALUACIÓN ÁREA DE COCINA PARA LA INSTALACIÓN Y ENTREGA DE EQUIPO DE COCINA, SEGÚN LOS VIAJES CORRESPONDIENTES DE LOS DÍAS 04,08,10,14,18,25 Y 30 DE NOVIEMBRE; 02,06,08,13,14, Y 15 DE DICIEMBRE DEL AÑO 2022, OFICIO N°DGMIE 0571-2023</v>
      </c>
      <c r="D391" s="80">
        <f>'[4]Transferencia Orden'!D21</f>
        <v>93205</v>
      </c>
      <c r="E391" s="66"/>
      <c r="F391" s="84">
        <f t="shared" si="8"/>
        <v>33223636.030000009</v>
      </c>
      <c r="G391" s="6"/>
    </row>
    <row r="392" spans="1:24" ht="102" x14ac:dyDescent="0.25">
      <c r="A392" s="83" t="s">
        <v>25</v>
      </c>
      <c r="B392" s="32" t="s">
        <v>132</v>
      </c>
      <c r="C392" s="31" t="str">
        <f>'[4]Transferencia Orden'!B22</f>
        <v>PAGO VIATICOS AL PERSONAL DEL VICEMINISTERIO DE PLANIFICACION Y DESARROLLO EDUCATIVO, QUE REALIZO EL LEVANTAMIENTO DE SEGUIMIENTO A CENTROS EDUCATIVOS QUE POSEEN CONVENIO DE COGESTION CON EL MINERD Y SUPERVICION CENTROS EDUCATIVOS EN PUERTO PLATA/SOSUA, EN EL DISTRITO 11-02 PUERTO PLATA/ SOSUA LOS DIAS 1,2,3 DE MARZO 2023, SEGUN OFICIO OPDENO. 161-2023.</v>
      </c>
      <c r="D392" s="80">
        <f>'[4]Transferencia Orden'!D22</f>
        <v>11200</v>
      </c>
      <c r="E392" s="66"/>
      <c r="F392" s="84">
        <f t="shared" si="8"/>
        <v>33212436.030000009</v>
      </c>
      <c r="G392" s="6"/>
    </row>
    <row r="393" spans="1:24" ht="89.25" x14ac:dyDescent="0.25">
      <c r="A393" s="83" t="s">
        <v>25</v>
      </c>
      <c r="B393" s="32" t="s">
        <v>133</v>
      </c>
      <c r="C393" s="31" t="str">
        <f>'[4]Transferencia Orden'!B23</f>
        <v>PAGO DE VIÁTICO Y PAJE, PARA EL PERSONAL DE LA DIRECCIÓN GENERAL DE MANTENIMIENTO E INFRAESTRUCTURA ESCOLAR, POR REALIZAR LOS TRABAJOS DE LEVANTAMIENTO AULAS EMERGENCIA, SUPERVISIÓN, LEVANTAMIENTO TOPOGRÁFICOS, EJECUCIÓN DE PODA, DESYERBO Y ELIMINACIÓN DE MALEZA, 19 DE JULIO 2022, 31 DE AGOSTO 2022, 06,14,15,15,22,28 SEPTIEMBRE 2022, DEL 03 AL 28 DE OCTUBRE 2022, OFIC.DGMIE-0534/2023.</v>
      </c>
      <c r="D393" s="80">
        <f>'[4]Transferencia Orden'!D23</f>
        <v>351935</v>
      </c>
      <c r="E393" s="66"/>
      <c r="F393" s="84">
        <f t="shared" si="8"/>
        <v>32860501.030000009</v>
      </c>
      <c r="G393" s="6"/>
    </row>
    <row r="394" spans="1:24" ht="77.25" customHeight="1" x14ac:dyDescent="0.25">
      <c r="A394" s="83" t="s">
        <v>25</v>
      </c>
      <c r="B394" s="32" t="s">
        <v>134</v>
      </c>
      <c r="C394" s="31" t="str">
        <f>'[4]Transferencia Orden'!B24</f>
        <v>PAGO DE VIATICOS AL PERSONAL DE LA DIRECCIÓN GENERAL ADMINISTRATIVA QUE PARTICIPARÓN EN LAS RUTAS DE EVALUACIÓN Y FORMALIZACIÓN DE CONTRATOS DE ALQUILER EDUCATIVOS, EN LA REGIONAL 08 (DISTRITOS 08-06) Y LA REGIONAL 14 (DISTRITOS 14-07) LOS DIAS 7 Y 8 DE MARZO 2023.SEGÚN OFICIO DGA.NO.609-2023.</v>
      </c>
      <c r="D394" s="80">
        <f>'[4]Transferencia Orden'!D24</f>
        <v>20350</v>
      </c>
      <c r="E394" s="66"/>
      <c r="F394" s="84">
        <f t="shared" si="8"/>
        <v>32840151.030000009</v>
      </c>
      <c r="G394" s="6"/>
    </row>
    <row r="395" spans="1:24" s="9" customFormat="1" ht="89.25" x14ac:dyDescent="0.25">
      <c r="A395" s="83" t="s">
        <v>25</v>
      </c>
      <c r="B395" s="32" t="s">
        <v>135</v>
      </c>
      <c r="C395" s="31" t="str">
        <f>'[4]Transferencia Orden'!B25</f>
        <v>PAGO DE VIATICOS, PEAJE Y TRANSPORTE AL PERSONAL TECNICO DEL VICEMINISTERIO DE PLANIFICACION Y DESARROLLO EDUCATIVO, QUE SE DESPLASARA A REALIZAR "SUPERVISION DE ACTUALIZACION DE PROCESO DE GESTION DEL SISTEMA DE INFORMACION CALIDAD DE LOS DATOS EN EL SIGERD, SEGUN OFICIO OPDE No.115-2023.</v>
      </c>
      <c r="D395" s="80">
        <f>'[4]Transferencia Orden'!D25</f>
        <v>304190</v>
      </c>
      <c r="E395" s="66"/>
      <c r="F395" s="84">
        <f t="shared" si="8"/>
        <v>32535961.030000009</v>
      </c>
      <c r="G395" s="6"/>
      <c r="H395" s="6"/>
      <c r="I395" s="6"/>
      <c r="J395" s="6"/>
      <c r="K395" s="6"/>
      <c r="L395" s="6"/>
      <c r="M395" s="6"/>
      <c r="N395" s="6"/>
      <c r="O395" s="6"/>
      <c r="P395" s="6"/>
      <c r="Q395" s="6"/>
      <c r="R395" s="6"/>
      <c r="S395" s="6"/>
      <c r="T395" s="6"/>
      <c r="U395" s="6"/>
      <c r="V395" s="6"/>
      <c r="W395" s="6"/>
      <c r="X395" s="6"/>
    </row>
    <row r="396" spans="1:24" s="9" customFormat="1" ht="89.25" x14ac:dyDescent="0.25">
      <c r="A396" s="83" t="s">
        <v>25</v>
      </c>
      <c r="B396" s="32" t="s">
        <v>136</v>
      </c>
      <c r="C396" s="31" t="str">
        <f>'[4]Transferencia Orden'!B26</f>
        <v>PAGO DE VIATICOS Y PEAJES AL PERSONAL DE APOYO DE LA DIRECCION GENERAL DE MANTENIMIENTO DE INFRAESTRUCTURA ESCOLAR (DGMIE), QUE ESTUVO REALIZANDO LOS TRABAJOS DE PUESTA EN POSESION Y TECHADO DE CANCHA, DE ACUERDO A VIAJES CORRESP. A LOS DIAS 04, 10, 11, 12, 13, 17, 18, 19, 24 Y 27 DE ENERO DEL 2023, SEGUN OFICIO DGMIE # 0698-23.</v>
      </c>
      <c r="D396" s="80">
        <f>'[4]Transferencia Orden'!D26</f>
        <v>228062.5</v>
      </c>
      <c r="E396" s="66"/>
      <c r="F396" s="84">
        <f t="shared" si="8"/>
        <v>32307898.530000009</v>
      </c>
      <c r="G396" s="6"/>
      <c r="H396" s="6"/>
      <c r="I396" s="6"/>
      <c r="J396" s="6"/>
      <c r="K396" s="6"/>
      <c r="L396" s="6"/>
      <c r="M396" s="6"/>
      <c r="N396" s="6"/>
      <c r="O396" s="6"/>
      <c r="P396" s="6"/>
      <c r="Q396" s="6"/>
      <c r="R396" s="6"/>
      <c r="S396" s="6"/>
      <c r="T396" s="6"/>
      <c r="U396" s="6"/>
      <c r="V396" s="6"/>
      <c r="W396" s="6"/>
      <c r="X396" s="6"/>
    </row>
    <row r="397" spans="1:24" s="9" customFormat="1" ht="127.5" x14ac:dyDescent="0.25">
      <c r="A397" s="83" t="s">
        <v>25</v>
      </c>
      <c r="B397" s="32" t="s">
        <v>137</v>
      </c>
      <c r="C397" s="31" t="str">
        <f>'[4]Transferencia Orden'!B27</f>
        <v>PAGO DE VIATICOS AL PERSONAL DE LA DIRECCIÓN DE FISCALIZACIÓN Y CONTROL CORRESPONDIENTE A LAS FISCALIZACIONES QUE IMPACTARAN EL PLAN OPERATIVO ANUAL 2023, EN LA ACTIVIDAD FISCALIZAR EL USO DE LOS RECURSOS TRASNFERIDOS A LOS DIFERENTES ENTES QUE DEPENDEN DEL MINERD, ALINEADOS CON EL PLAN DE FISCALIZACIÓN. SE REALICE UNA SUPERVISION GENERAL DE FISCALIZACION ADMINISTRATIVA Y FINANCIERA DE 4 AÑOS (2019-2020-2021-2022) DISTRITO 12-01 HIGUEY, LOS DIAS 23 DE FEBRERO 2023 Y 09 DE MARZO 2023. SEGÚN OFICIO NO. DFC.0095-2023.</v>
      </c>
      <c r="D397" s="80">
        <f>'[4]Transferencia Orden'!D27</f>
        <v>9500</v>
      </c>
      <c r="E397" s="66"/>
      <c r="F397" s="84">
        <f t="shared" si="8"/>
        <v>32298398.530000009</v>
      </c>
      <c r="G397" s="6"/>
      <c r="H397" s="6"/>
      <c r="I397" s="6"/>
      <c r="J397" s="6"/>
      <c r="K397" s="6"/>
      <c r="L397" s="6"/>
      <c r="M397" s="6"/>
      <c r="N397" s="6"/>
      <c r="O397" s="6"/>
      <c r="P397" s="6"/>
      <c r="Q397" s="6"/>
      <c r="R397" s="6"/>
      <c r="S397" s="6"/>
      <c r="T397" s="6"/>
      <c r="U397" s="6"/>
      <c r="V397" s="6"/>
      <c r="W397" s="6"/>
      <c r="X397" s="6"/>
    </row>
    <row r="398" spans="1:24" s="9" customFormat="1" ht="89.25" x14ac:dyDescent="0.25">
      <c r="A398" s="83" t="s">
        <v>97</v>
      </c>
      <c r="B398" s="32" t="s">
        <v>138</v>
      </c>
      <c r="C398" s="31" t="str">
        <f>'[4]Transferencia Orden'!B28</f>
        <v>PAGO VIATICOS AL PERSONAL DE PATRIMONIO Y CONTROL DE ACTIVOS FIJOS, QUE ESTARAN EJECUTANDO LA JORNADA DE INVENTARIO Y CONSTATACION FISICA DE MAQUINARIA, MOBILIARIOS Y EQUIPOS EN LA REGIONAL NO. 15 DE SANTO DOMINGO III Y SUS DISTRITOS, INICIANDO EL 10 DE ABRIL AL 13 DE ABRIL 2023, SEGUN OFICIO DPCAF- 047-2023.</v>
      </c>
      <c r="D398" s="80">
        <f>'[4]Transferencia Orden'!D28</f>
        <v>102300</v>
      </c>
      <c r="E398" s="66"/>
      <c r="F398" s="84">
        <f t="shared" si="8"/>
        <v>32196098.530000009</v>
      </c>
      <c r="G398" s="6"/>
      <c r="H398" s="6"/>
      <c r="I398" s="6"/>
      <c r="J398" s="6"/>
      <c r="K398" s="6"/>
      <c r="L398" s="6"/>
      <c r="M398" s="6"/>
      <c r="N398" s="6"/>
      <c r="O398" s="6"/>
      <c r="P398" s="6"/>
      <c r="Q398" s="6"/>
      <c r="R398" s="6"/>
      <c r="S398" s="6"/>
      <c r="T398" s="6"/>
      <c r="U398" s="6"/>
      <c r="V398" s="6"/>
      <c r="W398" s="6"/>
      <c r="X398" s="6"/>
    </row>
    <row r="399" spans="1:24" s="9" customFormat="1" ht="76.5" x14ac:dyDescent="0.25">
      <c r="A399" s="83" t="s">
        <v>97</v>
      </c>
      <c r="B399" s="32" t="s">
        <v>139</v>
      </c>
      <c r="C399" s="31" t="str">
        <f>'[4]Transferencia Orden'!B29</f>
        <v>PAGO DE VIÁTICOS AL PERSONAL DE LA DIRECCION DE RELACIONES INTERNACIONALES QUE REALIZARON LEVANTAMIENTO DE FORMACIÓN PARA ACTUALIZACIÓN DEL CONVENIO EN LA PROVINCIA PUERTO PLATA, EN LA FUNDACIÓN PATRIA Y SEGUIMIENTO A CONVENIO CON AVANCE DOMINICANA, EN SOSUA , OFICIO N°DRI-121-2023.</v>
      </c>
      <c r="D399" s="80">
        <f>'[4]Transferencia Orden'!D29</f>
        <v>7935</v>
      </c>
      <c r="E399" s="66"/>
      <c r="F399" s="84">
        <f t="shared" si="8"/>
        <v>32188163.530000009</v>
      </c>
      <c r="G399" s="6"/>
      <c r="H399" s="6"/>
      <c r="I399" s="6"/>
      <c r="J399" s="6"/>
      <c r="K399" s="6"/>
      <c r="L399" s="6"/>
      <c r="M399" s="6"/>
      <c r="N399" s="6"/>
      <c r="O399" s="6"/>
      <c r="P399" s="6"/>
      <c r="Q399" s="6"/>
      <c r="R399" s="6"/>
      <c r="S399" s="6"/>
      <c r="T399" s="6"/>
      <c r="U399" s="6"/>
      <c r="V399" s="6"/>
      <c r="W399" s="6"/>
      <c r="X399" s="6"/>
    </row>
    <row r="400" spans="1:24" s="9" customFormat="1" ht="114.75" x14ac:dyDescent="0.25">
      <c r="A400" s="83" t="s">
        <v>97</v>
      </c>
      <c r="B400" s="32" t="s">
        <v>140</v>
      </c>
      <c r="C400" s="31" t="str">
        <f>'[4]Transferencia Orden'!B30</f>
        <v>PAGO DE VIATICOS Y COMBUSTIBLE AL PERSONAL QUE SE DESPLAZO A LAS REGIONALES  DE MONTECRISTI, MAO Y PUERTO PLATA,  A REALIZAR  LOS "ENCUENTROS DE SOCIALIZACION SOBRE LA ASIGNACION, USO, LIQUIDACION DE LOS FONDOS DESCENTRALIZADOS Y EL MONITOREO DEL POA 2023, SEGUN OFICIO DPPEE-035-2023, *****SOLICITADO POR EL DIRECTOR DE FORMULACION PRESUPUESTARIA Y ESTUDIOS ECONOMICOS**</v>
      </c>
      <c r="D400" s="80">
        <f>'[4]Transferencia Orden'!D30</f>
        <v>36676.639999999999</v>
      </c>
      <c r="E400" s="66"/>
      <c r="F400" s="84">
        <f t="shared" si="8"/>
        <v>32151486.890000008</v>
      </c>
      <c r="G400" s="6"/>
      <c r="H400" s="6"/>
      <c r="I400" s="6"/>
      <c r="J400" s="6"/>
      <c r="K400" s="6"/>
      <c r="L400" s="6"/>
      <c r="M400" s="6"/>
      <c r="N400" s="6"/>
      <c r="O400" s="6"/>
      <c r="P400" s="6"/>
      <c r="Q400" s="6"/>
      <c r="R400" s="6"/>
      <c r="S400" s="6"/>
      <c r="T400" s="6"/>
      <c r="U400" s="6"/>
      <c r="V400" s="6"/>
      <c r="W400" s="6"/>
      <c r="X400" s="6"/>
    </row>
    <row r="401" spans="1:24" s="9" customFormat="1" ht="127.5" x14ac:dyDescent="0.25">
      <c r="A401" s="83" t="s">
        <v>97</v>
      </c>
      <c r="B401" s="32" t="s">
        <v>141</v>
      </c>
      <c r="C401" s="31" t="str">
        <f>'[4]Transferencia Orden'!B31</f>
        <v>PAGO DE VIATICOS, TRANSPORTE, PEAJE Y COMBUSTIBLE AL PERSONAL DE LA DIRECCION DE LIQUIDACION Y CONCILIACION DE FONDOS, POR EL DESARROLLO DE LOS TRABAJOS DE VALIDACION, LIQUIDACION Y CARGA DEL SISTEMA DE GESTION DE RECURSOS FINANCIEROS DE LOS FONDOS DESCENTRALIZADOS ASIGNADOS AL CENTRO EDUCATIVO INSTITUTO TECNOLOGICO SAN IGNACIO DE LOYOLA (ITSIL), DISTRITO EDUCATIVO 13-04, DAJABON, REALIZADOS DESDE EL MARTES 21 AL JUEVES 23 DE MARZO DEL 2023, SEGUN OFICIO DLCF-0119-2023.</v>
      </c>
      <c r="D401" s="80">
        <f>'[4]Transferencia Orden'!D31</f>
        <v>82762.84</v>
      </c>
      <c r="E401" s="66"/>
      <c r="F401" s="84">
        <f t="shared" si="8"/>
        <v>32068724.050000008</v>
      </c>
      <c r="G401" s="6"/>
      <c r="H401" s="6"/>
      <c r="I401" s="6"/>
      <c r="J401" s="6"/>
      <c r="K401" s="6"/>
      <c r="L401" s="6"/>
      <c r="M401" s="6"/>
      <c r="N401" s="6"/>
      <c r="O401" s="6"/>
      <c r="P401" s="6"/>
      <c r="Q401" s="6"/>
      <c r="R401" s="6"/>
      <c r="S401" s="6"/>
      <c r="T401" s="6"/>
      <c r="U401" s="6"/>
      <c r="V401" s="6"/>
      <c r="W401" s="6"/>
      <c r="X401" s="6"/>
    </row>
    <row r="402" spans="1:24" s="9" customFormat="1" ht="102" x14ac:dyDescent="0.25">
      <c r="A402" s="83" t="s">
        <v>97</v>
      </c>
      <c r="B402" s="32" t="s">
        <v>142</v>
      </c>
      <c r="C402" s="31" t="str">
        <f>'[4]Transferencia Orden'!B32</f>
        <v>PAGO DE VIATICOS AL PERSONAL QUE SE DESPLAZO A LA REGIONAL 09 MAO, A REALIZAR LOS ENCUENTROS DE SOCIALIZACION SOBRE LA ASIGNACION, USO, LIQUIDACION DE LOS FONDOS DESCENTRALIZADOS Y EL MONITOREO DEL POA 2023, SEGUN OFICIO OPDE-119-2023,***COMPLETIVO DEL OFICIO OPDE-073-2023, SOLICITADO POR EL VICEMINISTERIO DE PLANIFICACION Y DESARROLLO**</v>
      </c>
      <c r="D402" s="80">
        <f>'[4]Transferencia Orden'!D32</f>
        <v>8000</v>
      </c>
      <c r="E402" s="66"/>
      <c r="F402" s="84">
        <f t="shared" si="8"/>
        <v>32060724.050000008</v>
      </c>
      <c r="G402" s="6"/>
      <c r="H402" s="6"/>
      <c r="I402" s="6"/>
      <c r="J402" s="6"/>
      <c r="K402" s="6"/>
      <c r="L402" s="6"/>
      <c r="M402" s="6"/>
      <c r="N402" s="6"/>
      <c r="O402" s="6"/>
      <c r="P402" s="6"/>
      <c r="Q402" s="6"/>
      <c r="R402" s="6"/>
      <c r="S402" s="6"/>
      <c r="T402" s="6"/>
      <c r="U402" s="6"/>
      <c r="V402" s="6"/>
      <c r="W402" s="6"/>
      <c r="X402" s="6"/>
    </row>
    <row r="403" spans="1:24" s="9" customFormat="1" ht="114.75" x14ac:dyDescent="0.25">
      <c r="A403" s="83" t="s">
        <v>97</v>
      </c>
      <c r="B403" s="32" t="s">
        <v>143</v>
      </c>
      <c r="C403" s="31" t="str">
        <f>'[4]Transferencia Orden'!B33</f>
        <v>PAGO DE VIATICOS Y PEAJES, JORNADA DE INVENTARIO Y CONSTATACION FISICA DE MAQUINARIA, MOBILIARIOS Y EQUIPOS EN LAS REGIONALES 01 BARAHONA, 02 SAN JUAN, 03 AZUA Y 04 SAN CRISTOBAL,  Y LA  REGIONAL 18 BAHORUCO,  CON SUS RESPECTIVOS DISTRITOS, INICIANDO DEL 17 DE ABRIL AL 09 DE MAYO 2023, SOLICITADO POR LA DIRECCION DE PATRIMONIO Y CONTROL DE ACTIVOS FIJOS, SEGUN OFIC.#DPCAF-064/2023.</v>
      </c>
      <c r="D403" s="80">
        <f>'[4]Transferencia Orden'!D33</f>
        <v>1384780</v>
      </c>
      <c r="E403" s="66"/>
      <c r="F403" s="84">
        <f t="shared" si="8"/>
        <v>30675944.050000008</v>
      </c>
      <c r="G403" s="6"/>
      <c r="H403" s="6"/>
      <c r="I403" s="6"/>
      <c r="J403" s="6"/>
      <c r="K403" s="6"/>
      <c r="L403" s="6"/>
      <c r="M403" s="6"/>
      <c r="N403" s="6"/>
      <c r="O403" s="6"/>
      <c r="P403" s="6"/>
      <c r="Q403" s="6"/>
      <c r="R403" s="6"/>
      <c r="S403" s="6"/>
      <c r="T403" s="6"/>
      <c r="U403" s="6"/>
      <c r="V403" s="6"/>
      <c r="W403" s="6"/>
      <c r="X403" s="6"/>
    </row>
    <row r="404" spans="1:24" s="9" customFormat="1" ht="76.5" x14ac:dyDescent="0.25">
      <c r="A404" s="83" t="s">
        <v>97</v>
      </c>
      <c r="B404" s="32" t="s">
        <v>144</v>
      </c>
      <c r="C404" s="31" t="str">
        <f>'[4]Transferencia Orden'!B34</f>
        <v>PAGO DE VIATICOS Y PEAJE DEL PERSONAL DE LA DIRECCION DE GESTION HUMANA, QUE PARTICIPO EN EL LEVANTAMIENTO DE PERSONAL DEL MINERD EN LA REGIONAL 03 AZUA Y EL DISTRITO EDUCATIVO 03-02 PADRE LAS CASAS, REALIZADO DEL 8 AL 10 DE MARZO DEL 2023, SEGUN OFICIO DRRHH-2023-00092.</v>
      </c>
      <c r="D404" s="80">
        <f>'[4]Transferencia Orden'!D34</f>
        <v>51010</v>
      </c>
      <c r="E404" s="66"/>
      <c r="F404" s="84">
        <f t="shared" si="8"/>
        <v>30624934.050000008</v>
      </c>
      <c r="G404" s="6"/>
      <c r="H404" s="6"/>
      <c r="I404" s="6"/>
      <c r="J404" s="6"/>
      <c r="K404" s="6"/>
      <c r="L404" s="6"/>
      <c r="M404" s="6"/>
      <c r="N404" s="6"/>
      <c r="O404" s="6"/>
      <c r="P404" s="6"/>
      <c r="Q404" s="6"/>
      <c r="R404" s="6"/>
      <c r="S404" s="6"/>
      <c r="T404" s="6"/>
      <c r="U404" s="6"/>
      <c r="V404" s="6"/>
      <c r="W404" s="6"/>
      <c r="X404" s="6"/>
    </row>
    <row r="405" spans="1:24" s="9" customFormat="1" ht="63.75" x14ac:dyDescent="0.25">
      <c r="A405" s="83" t="s">
        <v>97</v>
      </c>
      <c r="B405" s="32" t="s">
        <v>145</v>
      </c>
      <c r="C405" s="31" t="str">
        <f>'[4]Transferencia Orden'!B35</f>
        <v xml:space="preserve"> PAGO DE VIÁTICOS SOLICITADO POR EL DEPARTAMENTO DE EVENTOS A ALLEN PÉREZ QUIEN ESTUVO EN LA INAUGURACIÓN Y SUPERVISIÓN DEL MONTAJE DE ESCUELA PRIMARIA FIDELINA ANDINO EN DIVERGE, PROVINCIA INDEPENDENCIA EL 18 DE MARZO DEL 2023, OFICIO N°EV-087-2023.</v>
      </c>
      <c r="D405" s="80">
        <f>'[4]Transferencia Orden'!D35</f>
        <v>4900</v>
      </c>
      <c r="E405" s="66"/>
      <c r="F405" s="84">
        <f t="shared" si="8"/>
        <v>30620034.050000008</v>
      </c>
      <c r="G405" s="6"/>
      <c r="H405" s="6"/>
      <c r="I405" s="6"/>
      <c r="J405" s="6"/>
      <c r="K405" s="6"/>
      <c r="L405" s="6"/>
      <c r="M405" s="6"/>
      <c r="N405" s="6"/>
      <c r="O405" s="6"/>
      <c r="P405" s="6"/>
      <c r="Q405" s="6"/>
      <c r="R405" s="6"/>
      <c r="S405" s="6"/>
      <c r="T405" s="6"/>
      <c r="U405" s="6"/>
      <c r="V405" s="6"/>
      <c r="W405" s="6"/>
      <c r="X405" s="6"/>
    </row>
    <row r="406" spans="1:24" s="9" customFormat="1" ht="119.25" customHeight="1" x14ac:dyDescent="0.25">
      <c r="A406" s="83" t="s">
        <v>146</v>
      </c>
      <c r="B406" s="32" t="s">
        <v>147</v>
      </c>
      <c r="C406" s="31" t="str">
        <f>'[4]Transferencia Orden'!B36</f>
        <v>PAGO VIATICOS, PEAJE, COMBUSTIBLE, PASAJE Y MATERIAL GASTABLE, PARA LAS 18 REGIONALES CON EL OBJETIVO DE REALIZAR CHARLAS SOBRE SISMOS Y SU INTERACCION CON LOS CENTROS EDUCATIVOS EN LAS 18 REGIONALES Y SE REALIZARAN LOS DIAS 24,25 Y 26 DE ABRIL, 2023, 02,03,04,08,09 Y 10 DE MAYO 2023 EN LAS REGIONELS 01 BARAHONA, 02 SAN JUAN, 03 AZUA, 06 LA VEGA, 08 SANTIAGO, 09 MAO, 11 PUERTO PLATA, 13 MONTECRISTI Y 14 NAGUA, SEGUN OFICIO DIGAR 078-2023.</v>
      </c>
      <c r="D406" s="80">
        <f>'[4]Transferencia Orden'!D36</f>
        <v>415751.66</v>
      </c>
      <c r="E406" s="66"/>
      <c r="F406" s="84">
        <f t="shared" si="8"/>
        <v>30204282.390000008</v>
      </c>
      <c r="G406" s="6"/>
      <c r="H406" s="6"/>
      <c r="I406" s="6"/>
      <c r="J406" s="6"/>
      <c r="K406" s="6"/>
      <c r="L406" s="6"/>
      <c r="M406" s="6"/>
      <c r="N406" s="6"/>
      <c r="O406" s="6"/>
      <c r="P406" s="6"/>
      <c r="Q406" s="6"/>
      <c r="R406" s="6"/>
      <c r="S406" s="6"/>
      <c r="T406" s="6"/>
      <c r="U406" s="6"/>
      <c r="V406" s="6"/>
      <c r="W406" s="6"/>
      <c r="X406" s="6"/>
    </row>
    <row r="407" spans="1:24" s="9" customFormat="1" ht="69.75" customHeight="1" x14ac:dyDescent="0.25">
      <c r="A407" s="83" t="s">
        <v>148</v>
      </c>
      <c r="B407" s="32" t="s">
        <v>149</v>
      </c>
      <c r="C407" s="31" t="str">
        <f>'[4]Transferencia Orden'!B37</f>
        <v>PAGO VIÁTICO PARA EL COLABOR DEL AREA JURIDICA,  CORRESPONDIENTE AL PERÍODO 2021-2022, POR PARTICIPAR EN VARIOS PROCESOS JURIDICOS, EN REPRESENTACIÓN DE ESTE MINISTERIO EN DIFERENTES PROVINCIAS DEL PAIS, OFIC. CJ-0773/2023.</v>
      </c>
      <c r="D407" s="80">
        <f>'[4]Transferencia Orden'!D37</f>
        <v>61950</v>
      </c>
      <c r="E407" s="66"/>
      <c r="F407" s="84">
        <f t="shared" si="8"/>
        <v>30142332.390000008</v>
      </c>
      <c r="G407" s="6"/>
      <c r="H407" s="6"/>
      <c r="I407" s="6"/>
      <c r="J407" s="6"/>
      <c r="K407" s="6"/>
      <c r="L407" s="6"/>
      <c r="M407" s="6"/>
      <c r="N407" s="6"/>
      <c r="O407" s="6"/>
      <c r="P407" s="6"/>
      <c r="Q407" s="6"/>
      <c r="R407" s="6"/>
      <c r="S407" s="6"/>
      <c r="T407" s="6"/>
      <c r="U407" s="6"/>
      <c r="V407" s="6"/>
      <c r="W407" s="6"/>
      <c r="X407" s="6"/>
    </row>
    <row r="408" spans="1:24" s="9" customFormat="1" ht="63.75" x14ac:dyDescent="0.25">
      <c r="A408" s="83" t="s">
        <v>148</v>
      </c>
      <c r="B408" s="32" t="s">
        <v>150</v>
      </c>
      <c r="C408" s="31" t="str">
        <f>'[4]Transferencia Orden'!B38</f>
        <v>PAGO DE VIÁTICOS Y PEAJE AL PERSONAL DE LA DIRECCIÓN DE DESARROLLO ORGANIZACIONAL, QUE SE DESPLAZARÁ A REALIZAR EL LEVANTAMIENTO DE INFORMACIÓN PARA LA ACTUALIZACIÓN DEL MANUAL OPERATIVO DE CENTRO EDUCATIVO PÚBLICO. SEGÚN OFICIO DDO-017-2023.</v>
      </c>
      <c r="D408" s="80">
        <f>'[4]Transferencia Orden'!D38</f>
        <v>679460</v>
      </c>
      <c r="E408" s="66"/>
      <c r="F408" s="84">
        <f t="shared" si="8"/>
        <v>29462872.390000008</v>
      </c>
      <c r="G408" s="6"/>
      <c r="H408" s="6"/>
      <c r="I408" s="6"/>
      <c r="J408" s="6"/>
      <c r="K408" s="6"/>
      <c r="L408" s="6"/>
      <c r="M408" s="6"/>
      <c r="N408" s="6"/>
      <c r="O408" s="6"/>
      <c r="P408" s="6"/>
      <c r="Q408" s="6"/>
      <c r="R408" s="6"/>
      <c r="S408" s="6"/>
      <c r="T408" s="6"/>
      <c r="U408" s="6"/>
      <c r="V408" s="6"/>
      <c r="W408" s="6"/>
      <c r="X408" s="6"/>
    </row>
    <row r="409" spans="1:24" s="9" customFormat="1" ht="38.25" x14ac:dyDescent="0.25">
      <c r="A409" s="83" t="s">
        <v>148</v>
      </c>
      <c r="B409" s="32" t="s">
        <v>151</v>
      </c>
      <c r="C409" s="31" t="str">
        <f>'[4]Transferencia Orden'!B39</f>
        <v>PAGO DE VIATICOS, DEL PERSONAL DE CONSULTORIA JURIDICA, CORRESPONDIENTE A LOS AÑOS 2021-2022, SEGUN OFIC.#C.J.0885/2023.</v>
      </c>
      <c r="D409" s="80">
        <f>'[4]Transferencia Orden'!D39</f>
        <v>197805</v>
      </c>
      <c r="E409" s="66"/>
      <c r="F409" s="84">
        <f t="shared" si="8"/>
        <v>29265067.390000008</v>
      </c>
      <c r="G409" s="6"/>
      <c r="H409" s="6"/>
      <c r="I409" s="6"/>
      <c r="J409" s="6"/>
      <c r="K409" s="6"/>
      <c r="L409" s="6"/>
      <c r="M409" s="6"/>
      <c r="N409" s="6"/>
      <c r="O409" s="6"/>
      <c r="P409" s="6"/>
      <c r="Q409" s="6"/>
      <c r="R409" s="6"/>
      <c r="S409" s="6"/>
      <c r="T409" s="6"/>
      <c r="U409" s="6"/>
      <c r="V409" s="6"/>
      <c r="W409" s="6"/>
      <c r="X409" s="6"/>
    </row>
    <row r="410" spans="1:24" s="9" customFormat="1" ht="114.75" x14ac:dyDescent="0.25">
      <c r="A410" s="83" t="s">
        <v>148</v>
      </c>
      <c r="B410" s="32" t="s">
        <v>152</v>
      </c>
      <c r="C410" s="31" t="str">
        <f>'[4]Transferencia Orden'!B40</f>
        <v>PAGO DE VIATICOS A LA DIRECCION DE LIQUIDACION Y CONCILIACION DE FONDOS, A FAVOR DEL SEÑOR YOVANNY RODRIGUEZ QUIEN REALIZO LABORES DE CHOFER PARA TRANSPORTAR EL EQUIPO DE LA DIRECCION A REALIZAR LABORES DE VALIDACION LIQUIDACION Y ACTUALIZACION DE LAS EJECUCIONES EN EL SISTEMA DE GESTION DE RECURSOS FINANCIEROS, DE LOS FONDOS DESCENTRALIZADOS OTORGADOS A LOS DISTRITOS EDUCATIVOS 04-06 HAINA Y 04-07 NIGUA, SEGUN OFICIO DLCF#0136/2023.</v>
      </c>
      <c r="D410" s="80">
        <f>'[4]Transferencia Orden'!D40</f>
        <v>13200</v>
      </c>
      <c r="E410" s="66"/>
      <c r="F410" s="84">
        <f t="shared" si="8"/>
        <v>29251867.390000008</v>
      </c>
      <c r="G410" s="6"/>
      <c r="H410" s="6"/>
      <c r="I410" s="6"/>
      <c r="J410" s="6"/>
      <c r="K410" s="6"/>
      <c r="L410" s="6"/>
      <c r="M410" s="6"/>
      <c r="N410" s="6"/>
      <c r="O410" s="6"/>
      <c r="P410" s="6"/>
      <c r="Q410" s="6"/>
      <c r="R410" s="6"/>
      <c r="S410" s="6"/>
      <c r="T410" s="6"/>
      <c r="U410" s="6"/>
      <c r="V410" s="6"/>
      <c r="W410" s="6"/>
      <c r="X410" s="6"/>
    </row>
    <row r="411" spans="1:24" s="9" customFormat="1" ht="128.25" customHeight="1" x14ac:dyDescent="0.25">
      <c r="A411" s="83" t="s">
        <v>148</v>
      </c>
      <c r="B411" s="32" t="s">
        <v>153</v>
      </c>
      <c r="C411" s="31" t="str">
        <f>'[4]Transferencia Orden'!B41</f>
        <v>REEMBOLSO GASTOS DE COMBUSTIBLE Y DE PEAJE, EXCEDIDO EN LOS "ENCUENTROS DE SOCIALIZACION SOBRE LA ASIGNACION, USO, Y LIQUIDACION DE LOS FONDOS DESCENTRALIZADOS Y EL MONITOREO DEL POA 2023", EN LAS DIFERENTES REGIONALES DEL PAIS, QUE TUVO LUGAR DESDE EL 17 DE ENERO AL 17 DE MARZO 2023, SEGUN ANEXOS AL OFICIO DPPEE-46-2023.  **SOLICITADO POR EL DIRECTOR DE PROGRAMACION PRESUPUESTARIA Y ESTUDIOS ECONOMICOS, DEL VICEMINISTERIO DE PLANIFICACION Y DESARROLLO EDUCATIVO**</v>
      </c>
      <c r="D411" s="80">
        <f>'[4]Transferencia Orden'!D41</f>
        <v>10399.299999999999</v>
      </c>
      <c r="E411" s="66"/>
      <c r="F411" s="84">
        <f t="shared" si="8"/>
        <v>29241468.090000007</v>
      </c>
      <c r="G411" s="6"/>
      <c r="H411" s="6"/>
      <c r="I411" s="6"/>
      <c r="J411" s="6"/>
      <c r="K411" s="6"/>
      <c r="L411" s="6"/>
      <c r="M411" s="6"/>
      <c r="N411" s="6"/>
      <c r="O411" s="6"/>
      <c r="P411" s="6"/>
      <c r="Q411" s="6"/>
      <c r="R411" s="6"/>
      <c r="S411" s="6"/>
      <c r="T411" s="6"/>
      <c r="U411" s="6"/>
      <c r="V411" s="6"/>
      <c r="W411" s="6"/>
      <c r="X411" s="6"/>
    </row>
    <row r="412" spans="1:24" s="9" customFormat="1" ht="30" customHeight="1" x14ac:dyDescent="0.25">
      <c r="A412" s="83" t="s">
        <v>102</v>
      </c>
      <c r="B412" s="32"/>
      <c r="C412" s="31" t="s">
        <v>104</v>
      </c>
      <c r="D412" s="66">
        <v>175</v>
      </c>
      <c r="E412" s="66"/>
      <c r="F412" s="84">
        <f t="shared" si="8"/>
        <v>29241293.090000007</v>
      </c>
      <c r="G412" s="2"/>
      <c r="H412" s="6"/>
      <c r="I412" s="6"/>
      <c r="J412" s="6"/>
      <c r="K412" s="6"/>
      <c r="L412" s="6"/>
      <c r="M412" s="6"/>
      <c r="N412" s="6"/>
      <c r="O412" s="6"/>
      <c r="P412" s="6"/>
      <c r="Q412" s="6"/>
      <c r="R412" s="6"/>
      <c r="S412" s="6"/>
      <c r="T412" s="6"/>
      <c r="U412" s="6"/>
      <c r="V412" s="6"/>
      <c r="W412" s="6"/>
      <c r="X412" s="6"/>
    </row>
    <row r="413" spans="1:24" s="9" customFormat="1" ht="30" customHeight="1" x14ac:dyDescent="0.25">
      <c r="A413" s="83" t="s">
        <v>102</v>
      </c>
      <c r="B413" s="32"/>
      <c r="C413" s="31" t="s">
        <v>154</v>
      </c>
      <c r="D413" s="66">
        <f>'[4]Pago Impuestos 0.15%'!$C$18</f>
        <v>9424.869999999999</v>
      </c>
      <c r="E413" s="66"/>
      <c r="F413" s="84">
        <f t="shared" si="8"/>
        <v>29231868.220000006</v>
      </c>
      <c r="G413" s="2"/>
      <c r="H413" s="6"/>
      <c r="I413" s="6"/>
      <c r="J413" s="6"/>
      <c r="K413" s="6"/>
      <c r="L413" s="6"/>
      <c r="M413" s="6"/>
      <c r="N413" s="6"/>
      <c r="O413" s="6"/>
      <c r="P413" s="6"/>
      <c r="Q413" s="6"/>
      <c r="R413" s="6"/>
      <c r="S413" s="26"/>
      <c r="T413" s="6"/>
      <c r="U413" s="27"/>
      <c r="V413" s="16"/>
      <c r="W413" s="16"/>
      <c r="X413" s="16"/>
    </row>
    <row r="414" spans="1:24" s="9" customFormat="1" ht="30" customHeight="1" thickBot="1" x14ac:dyDescent="0.3">
      <c r="A414" s="115" t="s">
        <v>159</v>
      </c>
      <c r="B414" s="116"/>
      <c r="C414" s="116"/>
      <c r="D414" s="116"/>
      <c r="E414" s="117"/>
      <c r="F414" s="85">
        <f t="shared" si="8"/>
        <v>29231868.220000006</v>
      </c>
      <c r="G414" s="2"/>
      <c r="H414" s="6"/>
      <c r="I414" s="6"/>
      <c r="J414" s="6"/>
      <c r="K414" s="6"/>
      <c r="L414" s="6"/>
      <c r="M414" s="6"/>
      <c r="N414" s="6"/>
      <c r="O414" s="6"/>
      <c r="P414" s="6"/>
      <c r="Q414" s="6"/>
      <c r="R414" s="6"/>
      <c r="S414" s="26"/>
      <c r="T414" s="6"/>
      <c r="U414" s="27"/>
      <c r="V414" s="16"/>
      <c r="W414" s="16"/>
      <c r="X414" s="16"/>
    </row>
    <row r="415" spans="1:24" s="9" customFormat="1" ht="20.100000000000001" customHeight="1" x14ac:dyDescent="0.25">
      <c r="A415" s="36"/>
      <c r="B415" s="36"/>
      <c r="C415" s="36"/>
      <c r="D415" s="36"/>
      <c r="E415" s="36"/>
      <c r="F415" s="86"/>
      <c r="G415" s="2"/>
      <c r="H415" s="6"/>
      <c r="I415" s="6"/>
      <c r="J415" s="6"/>
      <c r="K415" s="6"/>
      <c r="L415" s="6"/>
      <c r="M415" s="6"/>
      <c r="N415" s="6"/>
      <c r="O415" s="6"/>
      <c r="P415" s="6"/>
      <c r="Q415" s="6"/>
      <c r="R415" s="6"/>
      <c r="S415" s="26"/>
      <c r="T415" s="6"/>
      <c r="U415" s="27"/>
      <c r="V415" s="16"/>
      <c r="W415" s="16"/>
      <c r="X415" s="16"/>
    </row>
    <row r="416" spans="1:24" s="9" customFormat="1" ht="20.100000000000001" customHeight="1" x14ac:dyDescent="0.25">
      <c r="A416" s="36"/>
      <c r="B416" s="36"/>
      <c r="C416" s="36"/>
      <c r="D416" s="36"/>
      <c r="E416" s="36"/>
      <c r="F416" s="86"/>
      <c r="G416" s="2"/>
      <c r="H416" s="6"/>
      <c r="I416" s="6"/>
      <c r="J416" s="6"/>
      <c r="K416" s="6"/>
      <c r="L416" s="6"/>
      <c r="M416" s="6"/>
      <c r="N416" s="6"/>
      <c r="O416" s="6"/>
      <c r="P416" s="6"/>
      <c r="Q416" s="6"/>
      <c r="R416" s="6"/>
      <c r="S416" s="26"/>
      <c r="T416" s="6"/>
      <c r="U416" s="27"/>
      <c r="V416" s="16"/>
      <c r="W416" s="16"/>
      <c r="X416" s="16"/>
    </row>
    <row r="417" spans="1:24" s="9" customFormat="1" ht="20.100000000000001" customHeight="1" x14ac:dyDescent="0.25">
      <c r="A417" s="45"/>
      <c r="B417" s="5"/>
      <c r="C417" s="48"/>
      <c r="D417" s="6"/>
      <c r="E417" s="6"/>
      <c r="F417" s="6"/>
      <c r="G417" s="2"/>
      <c r="H417" s="6"/>
      <c r="I417" s="6"/>
      <c r="J417" s="6"/>
      <c r="K417" s="6"/>
      <c r="L417" s="6"/>
      <c r="M417" s="6"/>
      <c r="N417" s="6"/>
      <c r="O417" s="6"/>
      <c r="P417" s="6"/>
      <c r="Q417" s="6"/>
      <c r="R417" s="6"/>
      <c r="S417" s="26"/>
      <c r="T417" s="6"/>
      <c r="U417" s="27"/>
      <c r="V417" s="16"/>
      <c r="W417" s="16"/>
      <c r="X417" s="16"/>
    </row>
    <row r="418" spans="1:24" s="9" customFormat="1" ht="20.100000000000001" customHeight="1" x14ac:dyDescent="0.25">
      <c r="A418" s="26"/>
      <c r="B418" s="5"/>
      <c r="C418" s="47"/>
      <c r="D418" s="6"/>
      <c r="E418" s="6"/>
      <c r="F418" s="6"/>
      <c r="G418" s="2"/>
      <c r="H418" s="6"/>
      <c r="I418" s="6"/>
      <c r="J418" s="6"/>
      <c r="K418" s="6"/>
      <c r="L418" s="6"/>
      <c r="M418" s="6"/>
      <c r="N418" s="6"/>
      <c r="O418" s="6"/>
      <c r="P418" s="6"/>
      <c r="Q418" s="6"/>
      <c r="R418" s="6"/>
      <c r="S418" s="26"/>
      <c r="T418" s="5"/>
      <c r="U418" s="27"/>
      <c r="V418" s="16"/>
      <c r="W418" s="16"/>
      <c r="X418" s="16"/>
    </row>
    <row r="419" spans="1:24" s="9" customFormat="1" ht="20.100000000000001" customHeight="1" x14ac:dyDescent="0.25">
      <c r="A419" s="107" t="s">
        <v>15</v>
      </c>
      <c r="B419" s="107"/>
      <c r="C419" s="47"/>
      <c r="D419" s="108" t="s">
        <v>16</v>
      </c>
      <c r="E419" s="108"/>
      <c r="F419" s="108"/>
      <c r="G419" s="2"/>
      <c r="H419" s="6"/>
      <c r="I419" s="6"/>
      <c r="J419" s="6"/>
      <c r="K419" s="6"/>
      <c r="L419" s="6"/>
      <c r="M419" s="6"/>
      <c r="N419" s="6"/>
      <c r="O419" s="6"/>
      <c r="P419" s="6"/>
      <c r="Q419" s="6"/>
      <c r="R419" s="6"/>
      <c r="S419" s="26"/>
      <c r="T419" s="5"/>
      <c r="U419" s="27"/>
      <c r="V419" s="16"/>
      <c r="W419" s="16"/>
      <c r="X419" s="16"/>
    </row>
    <row r="420" spans="1:24" s="9" customFormat="1" ht="20.100000000000001" customHeight="1" x14ac:dyDescent="0.25">
      <c r="A420" s="109" t="s">
        <v>17</v>
      </c>
      <c r="B420" s="109"/>
      <c r="C420" s="47"/>
      <c r="D420" s="110" t="s">
        <v>160</v>
      </c>
      <c r="E420" s="110"/>
      <c r="F420" s="110"/>
      <c r="G420" s="2"/>
      <c r="H420" s="6"/>
      <c r="I420" s="6"/>
      <c r="J420" s="6"/>
      <c r="K420" s="6"/>
      <c r="L420" s="6"/>
      <c r="M420" s="6"/>
      <c r="N420" s="6"/>
      <c r="O420" s="6"/>
      <c r="P420" s="6"/>
      <c r="Q420" s="6"/>
      <c r="R420" s="6"/>
      <c r="S420" s="26"/>
      <c r="T420" s="5"/>
      <c r="U420" s="27"/>
      <c r="V420" s="16"/>
      <c r="W420" s="16"/>
      <c r="X420" s="16"/>
    </row>
    <row r="421" spans="1:24" s="9" customFormat="1" ht="20.100000000000001" customHeight="1" x14ac:dyDescent="0.25">
      <c r="A421" s="111" t="s">
        <v>18</v>
      </c>
      <c r="B421" s="111"/>
      <c r="C421" s="47"/>
      <c r="D421" s="112" t="s">
        <v>19</v>
      </c>
      <c r="E421" s="112"/>
      <c r="F421" s="112"/>
      <c r="G421" s="2"/>
      <c r="H421" s="6"/>
      <c r="I421" s="6"/>
      <c r="J421" s="6"/>
      <c r="K421" s="6"/>
      <c r="L421" s="6"/>
      <c r="M421" s="6"/>
      <c r="N421" s="6"/>
      <c r="O421" s="6"/>
      <c r="P421" s="6"/>
      <c r="Q421" s="6"/>
      <c r="R421" s="6"/>
      <c r="S421" s="26"/>
      <c r="T421" s="5"/>
      <c r="U421" s="27"/>
      <c r="V421" s="16"/>
      <c r="W421" s="16"/>
      <c r="X421" s="16"/>
    </row>
    <row r="422" spans="1:24" ht="20.100000000000001" customHeight="1" x14ac:dyDescent="0.25">
      <c r="A422" s="111"/>
      <c r="B422" s="111"/>
    </row>
    <row r="423" spans="1:24" ht="20.100000000000001" customHeight="1" x14ac:dyDescent="0.25">
      <c r="A423" s="40"/>
      <c r="B423" s="1"/>
    </row>
    <row r="424" spans="1:24" ht="20.100000000000001" customHeight="1" x14ac:dyDescent="0.25">
      <c r="A424" s="40"/>
      <c r="B424" s="1"/>
      <c r="C424" s="61" t="s">
        <v>16</v>
      </c>
      <c r="D424" s="6"/>
      <c r="E424" s="6"/>
    </row>
    <row r="425" spans="1:24" ht="20.100000000000001" customHeight="1" x14ac:dyDescent="0.25">
      <c r="A425" s="40"/>
      <c r="B425" s="1"/>
      <c r="C425" s="58" t="s">
        <v>20</v>
      </c>
      <c r="D425" s="8"/>
      <c r="E425" s="8"/>
    </row>
    <row r="426" spans="1:24" ht="20.100000000000001" customHeight="1" x14ac:dyDescent="0.25">
      <c r="A426" s="40"/>
      <c r="B426" s="1"/>
      <c r="C426" s="50" t="s">
        <v>21</v>
      </c>
      <c r="D426" s="6"/>
    </row>
    <row r="427" spans="1:24" x14ac:dyDescent="0.25">
      <c r="A427" s="40"/>
      <c r="B427" s="1"/>
      <c r="C427" s="49"/>
      <c r="D427" s="6"/>
    </row>
    <row r="428" spans="1:24" ht="13.5" customHeight="1" x14ac:dyDescent="0.25">
      <c r="A428" s="40"/>
      <c r="B428" s="1"/>
      <c r="C428" s="49"/>
      <c r="D428" s="6"/>
    </row>
    <row r="429" spans="1:24" ht="20.25" customHeight="1" x14ac:dyDescent="0.25">
      <c r="A429" s="40"/>
      <c r="B429" s="1"/>
      <c r="C429" s="49"/>
      <c r="D429" s="6"/>
    </row>
    <row r="430" spans="1:24" x14ac:dyDescent="0.25">
      <c r="A430" s="40"/>
      <c r="B430" s="1"/>
      <c r="C430" s="49"/>
      <c r="D430" s="6"/>
    </row>
    <row r="431" spans="1:24" x14ac:dyDescent="0.25">
      <c r="A431" s="40"/>
      <c r="B431" s="1"/>
      <c r="C431" s="49"/>
      <c r="D431" s="6"/>
    </row>
    <row r="432" spans="1:24" x14ac:dyDescent="0.25">
      <c r="A432" s="40"/>
      <c r="B432" s="1"/>
      <c r="C432" s="49"/>
      <c r="D432" s="6"/>
    </row>
    <row r="433" spans="1:7" x14ac:dyDescent="0.25">
      <c r="A433" s="40"/>
      <c r="B433" s="1"/>
      <c r="C433" s="49"/>
      <c r="D433" s="6"/>
    </row>
    <row r="434" spans="1:7" x14ac:dyDescent="0.25">
      <c r="A434" s="40"/>
      <c r="B434" s="1"/>
      <c r="C434" s="49"/>
      <c r="D434" s="6"/>
    </row>
    <row r="435" spans="1:7" x14ac:dyDescent="0.25">
      <c r="A435" s="40"/>
      <c r="B435" s="1"/>
      <c r="C435" s="49"/>
      <c r="D435" s="6"/>
    </row>
    <row r="436" spans="1:7" x14ac:dyDescent="0.25">
      <c r="A436" s="40"/>
      <c r="B436" s="1"/>
    </row>
    <row r="437" spans="1:7" x14ac:dyDescent="0.25">
      <c r="A437" s="40"/>
      <c r="B437" s="1"/>
    </row>
    <row r="438" spans="1:7" ht="9" customHeight="1" x14ac:dyDescent="0.25">
      <c r="A438" s="40"/>
      <c r="B438" s="1"/>
    </row>
    <row r="439" spans="1:7" x14ac:dyDescent="0.25">
      <c r="A439" s="40"/>
      <c r="B439" s="1"/>
    </row>
    <row r="441" spans="1:7" ht="20.100000000000001" customHeight="1" x14ac:dyDescent="0.25">
      <c r="A441" s="113" t="s">
        <v>105</v>
      </c>
      <c r="B441" s="113"/>
      <c r="C441" s="113"/>
      <c r="D441" s="113"/>
      <c r="E441" s="113"/>
      <c r="F441" s="113"/>
    </row>
    <row r="442" spans="1:7" ht="20.100000000000001" customHeight="1" x14ac:dyDescent="0.25">
      <c r="A442" s="113" t="s">
        <v>114</v>
      </c>
      <c r="B442" s="113"/>
      <c r="C442" s="113"/>
      <c r="D442" s="113"/>
      <c r="E442" s="113"/>
      <c r="F442" s="113"/>
    </row>
    <row r="443" spans="1:7" ht="20.100000000000001" customHeight="1" x14ac:dyDescent="0.25">
      <c r="A443" s="113" t="s">
        <v>155</v>
      </c>
      <c r="B443" s="113"/>
      <c r="C443" s="113"/>
      <c r="D443" s="113"/>
      <c r="E443" s="113"/>
      <c r="F443" s="113"/>
    </row>
    <row r="444" spans="1:7" ht="20.100000000000001" customHeight="1" x14ac:dyDescent="0.25">
      <c r="A444" s="113" t="str">
        <f t="shared" ref="A444" si="9">$A$350</f>
        <v>DEL 01 AL 30 DE ABRIL  2023</v>
      </c>
      <c r="B444" s="113"/>
      <c r="C444" s="113"/>
      <c r="D444" s="113"/>
      <c r="E444" s="113"/>
      <c r="F444" s="113"/>
    </row>
    <row r="445" spans="1:7" ht="20.100000000000001" customHeight="1" thickBot="1" x14ac:dyDescent="0.3">
      <c r="A445" s="114" t="s">
        <v>4</v>
      </c>
      <c r="B445" s="114"/>
      <c r="C445" s="114"/>
      <c r="D445" s="114"/>
      <c r="E445" s="114"/>
      <c r="F445" s="114"/>
    </row>
    <row r="446" spans="1:7" ht="20.100000000000001" customHeight="1" x14ac:dyDescent="0.25">
      <c r="A446" s="137" t="s">
        <v>5</v>
      </c>
      <c r="B446" s="129" t="s">
        <v>6</v>
      </c>
      <c r="C446" s="130" t="s">
        <v>7</v>
      </c>
      <c r="D446" s="135" t="s">
        <v>8</v>
      </c>
      <c r="E446" s="135" t="s">
        <v>9</v>
      </c>
      <c r="F446" s="136" t="s">
        <v>10</v>
      </c>
    </row>
    <row r="447" spans="1:7" ht="20.100000000000001" customHeight="1" x14ac:dyDescent="0.25">
      <c r="A447" s="18" t="s">
        <v>156</v>
      </c>
      <c r="B447" s="4"/>
      <c r="C447" s="62" t="s">
        <v>11</v>
      </c>
      <c r="D447" s="3"/>
      <c r="E447" s="3"/>
      <c r="F447" s="98">
        <v>158058.92000000004</v>
      </c>
    </row>
    <row r="448" spans="1:7" ht="20.100000000000001" customHeight="1" x14ac:dyDescent="0.25">
      <c r="A448" s="19">
        <v>45046</v>
      </c>
      <c r="B448" s="4"/>
      <c r="C448" s="63" t="s">
        <v>157</v>
      </c>
      <c r="D448" s="77">
        <v>175</v>
      </c>
      <c r="E448" s="3"/>
      <c r="F448" s="98">
        <f>+F447-D448</f>
        <v>157883.92000000004</v>
      </c>
      <c r="G448" s="23"/>
    </row>
    <row r="449" spans="1:24" ht="20.100000000000001" customHeight="1" thickBot="1" x14ac:dyDescent="0.3">
      <c r="A449" s="115" t="s">
        <v>159</v>
      </c>
      <c r="B449" s="116"/>
      <c r="C449" s="116"/>
      <c r="D449" s="116"/>
      <c r="E449" s="117"/>
      <c r="F449" s="101">
        <f>+F448</f>
        <v>157883.92000000004</v>
      </c>
      <c r="G449" s="23"/>
    </row>
    <row r="450" spans="1:24" x14ac:dyDescent="0.25">
      <c r="A450" s="42"/>
      <c r="C450" s="48"/>
      <c r="D450" s="6"/>
      <c r="E450" s="6"/>
      <c r="F450" s="74"/>
      <c r="G450" s="23"/>
    </row>
    <row r="451" spans="1:24" ht="15" customHeight="1" x14ac:dyDescent="0.25"/>
    <row r="452" spans="1:24" ht="15" customHeight="1" x14ac:dyDescent="0.25"/>
    <row r="453" spans="1:24" ht="15" customHeight="1" x14ac:dyDescent="0.25">
      <c r="A453" s="106"/>
      <c r="B453" s="106"/>
      <c r="D453" s="6"/>
      <c r="E453" s="6"/>
      <c r="F453" s="6"/>
    </row>
    <row r="454" spans="1:24" ht="15" customHeight="1" x14ac:dyDescent="0.25">
      <c r="A454" s="107" t="s">
        <v>15</v>
      </c>
      <c r="B454" s="107"/>
      <c r="D454" s="108" t="s">
        <v>16</v>
      </c>
      <c r="E454" s="108"/>
      <c r="F454" s="108"/>
      <c r="G454" s="23"/>
    </row>
    <row r="455" spans="1:24" ht="15" customHeight="1" x14ac:dyDescent="0.25">
      <c r="A455" s="109" t="s">
        <v>158</v>
      </c>
      <c r="B455" s="109"/>
      <c r="D455" s="110" t="s">
        <v>160</v>
      </c>
      <c r="E455" s="110"/>
      <c r="F455" s="110"/>
      <c r="G455" s="23"/>
    </row>
    <row r="456" spans="1:24" s="11" customFormat="1" ht="15" customHeight="1" x14ac:dyDescent="0.25">
      <c r="A456" s="111" t="s">
        <v>18</v>
      </c>
      <c r="B456" s="111"/>
      <c r="C456" s="47"/>
      <c r="D456" s="112" t="s">
        <v>19</v>
      </c>
      <c r="E456" s="112"/>
      <c r="F456" s="112"/>
      <c r="G456" s="23"/>
      <c r="H456" s="23"/>
      <c r="I456" s="23"/>
      <c r="J456" s="23"/>
      <c r="K456" s="23"/>
      <c r="L456" s="23"/>
      <c r="M456" s="23"/>
      <c r="N456" s="23"/>
      <c r="O456" s="23"/>
      <c r="P456" s="23"/>
      <c r="Q456" s="23"/>
      <c r="R456" s="23"/>
      <c r="S456" s="23"/>
      <c r="T456" s="23"/>
      <c r="U456" s="23"/>
      <c r="V456" s="23"/>
      <c r="W456" s="23"/>
      <c r="X456" s="23"/>
    </row>
    <row r="457" spans="1:24" s="11" customFormat="1" ht="15" customHeight="1" x14ac:dyDescent="0.25">
      <c r="A457" s="40"/>
      <c r="B457" s="1"/>
      <c r="C457" s="47"/>
      <c r="D457" s="9"/>
      <c r="E457" s="9"/>
      <c r="F457" s="9"/>
      <c r="G457" s="23"/>
      <c r="H457" s="23"/>
      <c r="I457" s="23"/>
      <c r="J457" s="23"/>
      <c r="K457" s="23"/>
      <c r="L457" s="23"/>
      <c r="M457" s="23"/>
      <c r="N457" s="23"/>
      <c r="O457" s="23"/>
      <c r="P457" s="23"/>
      <c r="Q457" s="23"/>
      <c r="R457" s="23"/>
      <c r="S457" s="23"/>
      <c r="T457" s="23"/>
      <c r="U457" s="23"/>
      <c r="V457" s="23"/>
      <c r="W457" s="23"/>
      <c r="X457" s="23"/>
    </row>
    <row r="458" spans="1:24" ht="15" customHeight="1" x14ac:dyDescent="0.25">
      <c r="C458" s="64"/>
      <c r="D458" s="6"/>
      <c r="E458" s="6"/>
    </row>
    <row r="459" spans="1:24" ht="15" customHeight="1" x14ac:dyDescent="0.25">
      <c r="C459" s="65" t="s">
        <v>16</v>
      </c>
      <c r="D459" s="6"/>
    </row>
    <row r="460" spans="1:24" ht="15" customHeight="1" x14ac:dyDescent="0.25">
      <c r="C460" s="58" t="s">
        <v>20</v>
      </c>
      <c r="D460" s="8"/>
    </row>
    <row r="461" spans="1:24" s="11" customFormat="1" ht="15" customHeight="1" x14ac:dyDescent="0.25">
      <c r="A461" s="26"/>
      <c r="B461" s="5"/>
      <c r="C461" s="50" t="s">
        <v>21</v>
      </c>
      <c r="D461" s="9"/>
      <c r="E461" s="9"/>
      <c r="F461" s="9"/>
      <c r="G461" s="2"/>
      <c r="H461" s="23"/>
      <c r="I461" s="23"/>
      <c r="J461" s="23"/>
      <c r="K461" s="23"/>
      <c r="L461" s="23"/>
      <c r="M461" s="23"/>
      <c r="N461" s="23"/>
      <c r="O461" s="23"/>
      <c r="P461" s="23"/>
      <c r="Q461" s="23"/>
      <c r="R461" s="23"/>
      <c r="S461" s="23"/>
      <c r="T461" s="23"/>
      <c r="U461" s="23"/>
      <c r="V461" s="23"/>
      <c r="W461" s="23"/>
      <c r="X461" s="23"/>
    </row>
    <row r="462" spans="1:24" s="11" customFormat="1" x14ac:dyDescent="0.25">
      <c r="A462" s="26"/>
      <c r="B462" s="5"/>
      <c r="C462" s="47"/>
      <c r="D462" s="9"/>
      <c r="E462" s="9"/>
      <c r="F462" s="9"/>
      <c r="G462" s="2"/>
      <c r="H462" s="23"/>
      <c r="I462" s="23"/>
      <c r="J462" s="23"/>
      <c r="K462" s="23"/>
      <c r="L462" s="23"/>
      <c r="M462" s="23"/>
      <c r="N462" s="23"/>
      <c r="O462" s="23"/>
      <c r="P462" s="23"/>
      <c r="Q462" s="23"/>
      <c r="R462" s="23"/>
      <c r="S462" s="23"/>
      <c r="T462" s="23"/>
      <c r="U462" s="23"/>
      <c r="V462" s="23"/>
      <c r="W462" s="23"/>
      <c r="X462" s="23"/>
    </row>
    <row r="463" spans="1:24" s="11" customFormat="1" ht="12.75" customHeight="1" x14ac:dyDescent="0.25">
      <c r="A463" s="26"/>
      <c r="B463" s="5"/>
      <c r="C463" s="47"/>
      <c r="D463" s="9"/>
      <c r="E463" s="9"/>
      <c r="F463" s="9"/>
      <c r="G463" s="2"/>
      <c r="H463" s="23"/>
      <c r="I463" s="23"/>
      <c r="J463" s="23"/>
      <c r="K463" s="23"/>
      <c r="L463" s="23"/>
      <c r="M463" s="23"/>
      <c r="N463" s="23"/>
      <c r="O463" s="23"/>
      <c r="P463" s="23"/>
      <c r="Q463" s="23"/>
      <c r="R463" s="23"/>
      <c r="S463" s="23"/>
      <c r="T463" s="23"/>
      <c r="U463" s="23"/>
      <c r="V463" s="23"/>
      <c r="W463" s="23"/>
      <c r="X463" s="23"/>
    </row>
    <row r="464" spans="1:24" s="11" customFormat="1" x14ac:dyDescent="0.25">
      <c r="A464" s="26"/>
      <c r="B464" s="5"/>
      <c r="C464" s="47"/>
      <c r="D464" s="9"/>
      <c r="E464" s="9"/>
      <c r="F464" s="9"/>
      <c r="G464" s="2"/>
      <c r="H464" s="23"/>
      <c r="I464" s="23"/>
      <c r="J464" s="23"/>
      <c r="K464" s="23"/>
      <c r="L464" s="23"/>
      <c r="M464" s="23"/>
      <c r="N464" s="23"/>
      <c r="O464" s="23"/>
      <c r="P464" s="23"/>
      <c r="Q464" s="23"/>
      <c r="R464" s="23"/>
      <c r="S464" s="23"/>
      <c r="T464" s="23"/>
      <c r="U464" s="23"/>
      <c r="V464" s="23"/>
      <c r="W464" s="23"/>
      <c r="X464" s="23"/>
    </row>
    <row r="465" spans="1:24" s="11" customFormat="1" ht="15" customHeight="1" x14ac:dyDescent="0.25">
      <c r="A465" s="26"/>
      <c r="B465" s="5"/>
      <c r="C465" s="47"/>
      <c r="D465" s="9"/>
      <c r="E465" s="9"/>
      <c r="F465" s="9"/>
      <c r="G465" s="2"/>
      <c r="H465" s="23"/>
      <c r="I465" s="23"/>
      <c r="J465" s="23"/>
      <c r="K465" s="23"/>
      <c r="L465" s="23"/>
      <c r="M465" s="23"/>
      <c r="N465" s="23"/>
      <c r="O465" s="23"/>
      <c r="P465" s="23"/>
      <c r="Q465" s="23"/>
      <c r="R465" s="23"/>
      <c r="S465" s="23"/>
      <c r="T465" s="23"/>
      <c r="U465" s="23"/>
      <c r="V465" s="23"/>
      <c r="W465" s="23"/>
      <c r="X465" s="23"/>
    </row>
  </sheetData>
  <mergeCells count="157">
    <mergeCell ref="A23:B23"/>
    <mergeCell ref="E23:F23"/>
    <mergeCell ref="A1:F1"/>
    <mergeCell ref="A6:F6"/>
    <mergeCell ref="A10:F10"/>
    <mergeCell ref="A11:F11"/>
    <mergeCell ref="A12:F12"/>
    <mergeCell ref="A13:F13"/>
    <mergeCell ref="A14:F14"/>
    <mergeCell ref="A2:F2"/>
    <mergeCell ref="A3:F3"/>
    <mergeCell ref="A4:F4"/>
    <mergeCell ref="A5:F5"/>
    <mergeCell ref="A19:E19"/>
    <mergeCell ref="A37:F37"/>
    <mergeCell ref="A38:F38"/>
    <mergeCell ref="A103:B103"/>
    <mergeCell ref="E103:F103"/>
    <mergeCell ref="C105:D105"/>
    <mergeCell ref="C106:D106"/>
    <mergeCell ref="C107:D107"/>
    <mergeCell ref="A116:F116"/>
    <mergeCell ref="A40:F40"/>
    <mergeCell ref="A41:F41"/>
    <mergeCell ref="A101:B101"/>
    <mergeCell ref="E101:F101"/>
    <mergeCell ref="A102:B102"/>
    <mergeCell ref="E102:F102"/>
    <mergeCell ref="A97:E97"/>
    <mergeCell ref="C25:D25"/>
    <mergeCell ref="C26:D26"/>
    <mergeCell ref="C27:D27"/>
    <mergeCell ref="A39:F39"/>
    <mergeCell ref="A21:B21"/>
    <mergeCell ref="E21:F21"/>
    <mergeCell ref="A22:B22"/>
    <mergeCell ref="E22:F22"/>
    <mergeCell ref="A129:B129"/>
    <mergeCell ref="E129:F129"/>
    <mergeCell ref="A130:B130"/>
    <mergeCell ref="E130:F130"/>
    <mergeCell ref="A131:B131"/>
    <mergeCell ref="E131:F131"/>
    <mergeCell ref="A117:F117"/>
    <mergeCell ref="A120:F120"/>
    <mergeCell ref="A121:F121"/>
    <mergeCell ref="A122:F122"/>
    <mergeCell ref="A118:F118"/>
    <mergeCell ref="A119:F119"/>
    <mergeCell ref="A126:E126"/>
    <mergeCell ref="A147:F147"/>
    <mergeCell ref="A148:F148"/>
    <mergeCell ref="A149:F149"/>
    <mergeCell ref="A150:F150"/>
    <mergeCell ref="A151:F151"/>
    <mergeCell ref="A132:B132"/>
    <mergeCell ref="E132:F132"/>
    <mergeCell ref="C134:D134"/>
    <mergeCell ref="C135:D135"/>
    <mergeCell ref="C136:D136"/>
    <mergeCell ref="C137:D137"/>
    <mergeCell ref="A163:B163"/>
    <mergeCell ref="E163:F163"/>
    <mergeCell ref="A164:B164"/>
    <mergeCell ref="E164:F164"/>
    <mergeCell ref="C166:D166"/>
    <mergeCell ref="C167:D167"/>
    <mergeCell ref="A152:F152"/>
    <mergeCell ref="A153:F153"/>
    <mergeCell ref="A161:B161"/>
    <mergeCell ref="E161:F161"/>
    <mergeCell ref="A162:B162"/>
    <mergeCell ref="E162:F162"/>
    <mergeCell ref="A157:E157"/>
    <mergeCell ref="A188:F188"/>
    <mergeCell ref="A196:B196"/>
    <mergeCell ref="D196:F196"/>
    <mergeCell ref="A197:B197"/>
    <mergeCell ref="D197:F197"/>
    <mergeCell ref="A198:B198"/>
    <mergeCell ref="D198:F198"/>
    <mergeCell ref="C168:D168"/>
    <mergeCell ref="C176:D176"/>
    <mergeCell ref="A184:F184"/>
    <mergeCell ref="A185:F185"/>
    <mergeCell ref="A186:F186"/>
    <mergeCell ref="A187:F187"/>
    <mergeCell ref="A192:E192"/>
    <mergeCell ref="A233:F233"/>
    <mergeCell ref="A234:F234"/>
    <mergeCell ref="A235:F235"/>
    <mergeCell ref="A245:B245"/>
    <mergeCell ref="D245:F245"/>
    <mergeCell ref="A246:B246"/>
    <mergeCell ref="D246:F246"/>
    <mergeCell ref="A199:B199"/>
    <mergeCell ref="C201:D201"/>
    <mergeCell ref="C202:D202"/>
    <mergeCell ref="C203:D203"/>
    <mergeCell ref="A231:F231"/>
    <mergeCell ref="A232:F232"/>
    <mergeCell ref="A239:E239"/>
    <mergeCell ref="A274:F274"/>
    <mergeCell ref="A275:F275"/>
    <mergeCell ref="A276:F276"/>
    <mergeCell ref="A277:F277"/>
    <mergeCell ref="A284:B284"/>
    <mergeCell ref="D284:F284"/>
    <mergeCell ref="A247:B247"/>
    <mergeCell ref="D247:F247"/>
    <mergeCell ref="C251:D251"/>
    <mergeCell ref="C252:D252"/>
    <mergeCell ref="C253:D253"/>
    <mergeCell ref="A273:F273"/>
    <mergeCell ref="A281:E281"/>
    <mergeCell ref="A309:F309"/>
    <mergeCell ref="A310:F310"/>
    <mergeCell ref="A311:F311"/>
    <mergeCell ref="A322:B322"/>
    <mergeCell ref="D322:F322"/>
    <mergeCell ref="A323:B323"/>
    <mergeCell ref="D323:F323"/>
    <mergeCell ref="A285:B285"/>
    <mergeCell ref="D285:F285"/>
    <mergeCell ref="A286:B286"/>
    <mergeCell ref="D286:F286"/>
    <mergeCell ref="A307:F307"/>
    <mergeCell ref="A308:F308"/>
    <mergeCell ref="A318:E318"/>
    <mergeCell ref="A351:F351"/>
    <mergeCell ref="A419:B419"/>
    <mergeCell ref="D419:F419"/>
    <mergeCell ref="A420:B420"/>
    <mergeCell ref="D420:F420"/>
    <mergeCell ref="A421:B421"/>
    <mergeCell ref="D421:F421"/>
    <mergeCell ref="A324:B324"/>
    <mergeCell ref="D324:F324"/>
    <mergeCell ref="A347:F347"/>
    <mergeCell ref="A348:F348"/>
    <mergeCell ref="A349:F349"/>
    <mergeCell ref="A350:F350"/>
    <mergeCell ref="A414:E414"/>
    <mergeCell ref="A453:B453"/>
    <mergeCell ref="A454:B454"/>
    <mergeCell ref="D454:F454"/>
    <mergeCell ref="A455:B455"/>
    <mergeCell ref="D455:F455"/>
    <mergeCell ref="A456:B456"/>
    <mergeCell ref="D456:F456"/>
    <mergeCell ref="A422:B422"/>
    <mergeCell ref="A441:F441"/>
    <mergeCell ref="A442:F442"/>
    <mergeCell ref="A443:F443"/>
    <mergeCell ref="A444:F444"/>
    <mergeCell ref="A445:F445"/>
    <mergeCell ref="A449:E449"/>
  </mergeCells>
  <printOptions horizontalCentered="1"/>
  <pageMargins left="0.70866141732283472" right="0.70866141732283472" top="0.74803149606299213" bottom="0.74803149606299213" header="0.31496062992125984" footer="0.31496062992125984"/>
  <pageSetup scale="60" orientation="portrait" r:id="rId1"/>
  <headerFooter>
    <oddFooter>Página &amp;P</oddFooter>
  </headerFooter>
  <rowBreaks count="11" manualBreakCount="11">
    <brk id="29" max="14819" man="1"/>
    <brk id="88" max="14819" man="1"/>
    <brk id="110" max="14819" man="1"/>
    <brk id="144" max="14819" man="1"/>
    <brk id="175" max="14819" man="1"/>
    <brk id="221" max="14819" man="1"/>
    <brk id="265" max="14819" man="1"/>
    <brk id="298" max="14819" man="1"/>
    <brk id="336" max="14819" man="1"/>
    <brk id="402" max="14819" man="1"/>
    <brk id="427" max="14819" man="1"/>
  </rowBreaks>
  <colBreaks count="2" manualBreakCount="2">
    <brk id="6" max="1048575" man="1"/>
    <brk id="11576" max="45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LIBRO BANCO ABRIL 2023</vt:lpstr>
      <vt:lpstr>'LIBRO BANCO ABRIL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Yohelina Ferreras de Méndez</dc:creator>
  <cp:lastModifiedBy>Massiel Elizabeth Segura Montilla</cp:lastModifiedBy>
  <cp:lastPrinted>2023-05-09T13:33:59Z</cp:lastPrinted>
  <dcterms:created xsi:type="dcterms:W3CDTF">2023-05-08T15:17:30Z</dcterms:created>
  <dcterms:modified xsi:type="dcterms:W3CDTF">2023-05-15T14:46:28Z</dcterms:modified>
</cp:coreProperties>
</file>