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fidelina.gonzalez\OneDrive - Ministerio de Educación de la República Dominicana\Escritorio\informes y cronograma de entrega\EJECUCION MENSUAL\2023\"/>
    </mc:Choice>
  </mc:AlternateContent>
  <xr:revisionPtr revIDLastSave="0" documentId="13_ncr:1_{1BBCB7DB-341C-43D5-9077-B844A7ABE1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gasto Capitul" sheetId="1" r:id="rId1"/>
    <sheet name="Hoja1" sheetId="2" r:id="rId2"/>
  </sheets>
  <definedNames>
    <definedName name="_xlnm.Print_Area" localSheetId="0">'Ejecución gasto Capitul'!$A$1:$P$101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7" i="1" l="1"/>
  <c r="E87" i="1"/>
  <c r="F87" i="1"/>
  <c r="G87" i="1"/>
  <c r="H87" i="1"/>
  <c r="I87" i="1"/>
  <c r="J87" i="1"/>
  <c r="K87" i="1"/>
  <c r="L87" i="1"/>
  <c r="M87" i="1"/>
  <c r="N87" i="1"/>
  <c r="O87" i="1"/>
  <c r="C87" i="1"/>
  <c r="C89" i="1" s="1"/>
  <c r="F13" i="1" l="1"/>
  <c r="B42" i="1" l="1"/>
  <c r="C42" i="1"/>
  <c r="D42" i="1"/>
  <c r="E42" i="1"/>
  <c r="F42" i="1"/>
  <c r="G42" i="1"/>
  <c r="H42" i="1"/>
  <c r="I42" i="1"/>
  <c r="J42" i="1"/>
  <c r="K42" i="1"/>
  <c r="L42" i="1"/>
  <c r="M42" i="1"/>
  <c r="N42" i="1"/>
  <c r="M13" i="1" l="1"/>
  <c r="K18" i="2" l="1"/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D60" i="1"/>
  <c r="E60" i="1"/>
  <c r="F60" i="1"/>
  <c r="G60" i="1"/>
  <c r="H60" i="1"/>
  <c r="I60" i="1"/>
  <c r="J60" i="1"/>
  <c r="K60" i="1"/>
  <c r="B60" i="1"/>
  <c r="C60" i="1"/>
  <c r="J50" i="1"/>
  <c r="C33" i="1" l="1"/>
  <c r="C23" i="1"/>
  <c r="C13" i="1"/>
  <c r="C7" i="1"/>
  <c r="D33" i="1" l="1"/>
  <c r="E33" i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G13" i="1"/>
  <c r="H13" i="1"/>
  <c r="I13" i="1"/>
  <c r="J13" i="1"/>
  <c r="K13" i="1"/>
  <c r="L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H76" i="1" l="1"/>
  <c r="J76" i="1"/>
  <c r="J89" i="1" s="1"/>
  <c r="K76" i="1"/>
  <c r="K89" i="1" s="1"/>
  <c r="I76" i="1"/>
  <c r="I89" i="1" s="1"/>
  <c r="G76" i="1"/>
  <c r="G89" i="1" s="1"/>
  <c r="H89" i="1"/>
  <c r="L76" i="1"/>
  <c r="L89" i="1" s="1"/>
  <c r="F76" i="1"/>
  <c r="F89" i="1" s="1"/>
  <c r="E76" i="1"/>
  <c r="E89" i="1" s="1"/>
  <c r="N76" i="1"/>
  <c r="M76" i="1"/>
  <c r="M89" i="1" s="1"/>
  <c r="D50" i="1"/>
  <c r="D23" i="1"/>
  <c r="D13" i="1"/>
  <c r="D7" i="1"/>
  <c r="D76" i="1" l="1"/>
  <c r="D89" i="1" s="1"/>
  <c r="H16" i="2"/>
  <c r="C50" i="1"/>
  <c r="C76" i="1" s="1"/>
  <c r="I17" i="2" l="1"/>
  <c r="O76" i="1"/>
  <c r="O89" i="1" s="1"/>
  <c r="N89" i="1" l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5" i="1" l="1"/>
  <c r="P76" i="1"/>
  <c r="P89" i="1"/>
  <c r="B7" i="1"/>
  <c r="B50" i="1"/>
  <c r="B33" i="1"/>
  <c r="B23" i="1"/>
  <c r="B13" i="1"/>
  <c r="B76" i="1" l="1"/>
  <c r="I16" i="2"/>
  <c r="B89" i="1"/>
  <c r="H17" i="2" s="1"/>
  <c r="H18" i="2" s="1"/>
  <c r="I18" i="2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<sst xmlns="http://schemas.openxmlformats.org/spreadsheetml/2006/main" count="111" uniqueCount="109">
  <si>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</si>
  <si>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</si>
  <si>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</si>
  <si>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</si>
  <si>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</si>
  <si>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</si>
  <si>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</si>
  <si>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</si>
  <si>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</si>
  <si>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</si>
  <si>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</si>
  <si>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</si>
  <si>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</si>
  <si>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</si>
  <si>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</si>
  <si>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</si>
  <si>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</si>
  <si>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</si>
  <si>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</si>
  <si>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</si>
  <si>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</si>
  <si>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</si>
  <si>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</si>
  <si>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</si>
  <si>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</si>
  <si>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</si>
  <si>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</si>
  <si>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</si>
  <si>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</si>
  <si>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</si>
  <si>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</si>
  <si>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</si>
  <si>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</si>
  <si>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</si>
  <si>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</si>
  <si>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</si>
  <si>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</si>
  <si>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</si>
  <si>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</si>
  <si>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</si>
  <si>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</si>
  <si>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</si>
  <si>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</si>
  <si>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</si>
  <si>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</si>
  <si>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</si>
  <si>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</si>
  <si>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</si>
  <si>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</si>
  <si>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</si>
  <si>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</si>
  <si>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</si>
  <si>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</si>
  <si>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</si>
  <si>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</si>
  <si>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</si>
  <si>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</si>
  <si>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</si>
  <si>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</si>
  <si>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</si>
  <si>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</si>
  <si>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</si>
  <si>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</si>
  <si>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</si>
  <si>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</si>
  <si>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</si>
  <si>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</si>
  <si>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</si>
  <si>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</si>
  <si>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</si>
  <si>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</si>
  <si>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</si>
  <si>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</si>
  <si>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</si>
  <si>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</si>
  <si>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</si>
  <si>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</si>
  <si>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</si>
  <si>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</si>
  <si>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</si>
  <si>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</si>
  <si>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</si>
  <si>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</si>
  <si>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</si>
  <si>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</si>
  <si>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</si>
  <si>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</si>
  <si>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</si>
  <si>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</si>
  <si>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</si>
  <si>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</si>
  <si>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</si>
  <si>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</si>
  <si>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</si>
  <si>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</si>
  <si>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</si>
  <si>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</si>
  <si>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</si>
  <si>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</si>
  <si>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</si>
  <si>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</si>
  <si>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</si>
  <si>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</si>
  <si>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</si>
  <si>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</si>
  <si>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Señor Rolando Reyes</t>
  </si>
  <si>
    <t>Viceministro de Planificación y Desarrollo Educativo</t>
  </si>
  <si>
    <t>AGOSTO 2023</t>
  </si>
  <si>
    <t>Fecha de registro: hasta el 31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</si>
</sst>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"/>
  </numFmts>
  <fonts count="22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 Bold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name val="Times New Roman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6" fillId="2" borderId="0" xfId="6" applyFont="1" applyFill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3" fontId="2" fillId="2" borderId="2" xfId="1" applyFont="1" applyFill="1" applyBorder="1" applyAlignment="1">
      <alignment horizontal="right" vertical="center" wrapText="1"/>
    </xf>
    <xf numFmtId="43" fontId="14" fillId="0" borderId="0" xfId="1" applyFont="1" applyAlignment="1">
      <alignment horizontal="left" vertical="center" wrapText="1"/>
    </xf>
    <xf numFmtId="43" fontId="0" fillId="0" borderId="0" xfId="1" applyFont="1"/>
    <xf numFmtId="164" fontId="7" fillId="0" borderId="0" xfId="0" applyNumberFormat="1" applyFont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/>
    </xf>
    <xf numFmtId="43" fontId="2" fillId="3" borderId="2" xfId="1" applyFont="1" applyFill="1" applyBorder="1" applyAlignment="1">
      <alignment horizontal="left" vertical="center" wrapText="1"/>
    </xf>
    <xf numFmtId="43" fontId="0" fillId="0" borderId="0" xfId="1" applyFont="1" applyAlignment="1">
      <alignment wrapText="1"/>
    </xf>
    <xf numFmtId="43" fontId="2" fillId="0" borderId="1" xfId="1" applyFont="1" applyBorder="1" applyAlignment="1">
      <alignment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 wrapText="1"/>
    </xf>
    <xf numFmtId="43" fontId="9" fillId="0" borderId="0" xfId="1" applyFont="1" applyAlignment="1">
      <alignment vertical="center" wrapText="1"/>
    </xf>
    <xf numFmtId="43" fontId="9" fillId="0" borderId="0" xfId="1" applyFont="1" applyAlignment="1">
      <alignment wrapText="1"/>
    </xf>
    <xf numFmtId="0" fontId="15" fillId="2" borderId="0" xfId="0" applyFont="1" applyFill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8" fillId="0" borderId="0" xfId="0" applyFont="1"/>
    <xf numFmtId="0" fontId="18" fillId="0" borderId="0" xfId="0" applyFont="1" applyAlignment="1">
      <alignment vertical="center" wrapText="1"/>
    </xf>
    <xf numFmtId="4" fontId="19" fillId="0" borderId="0" xfId="0" applyNumberFormat="1" applyFont="1"/>
    <xf numFmtId="43" fontId="6" fillId="2" borderId="0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3" fillId="0" borderId="0" xfId="1" applyFont="1"/>
    <xf numFmtId="43" fontId="2" fillId="0" borderId="1" xfId="1" applyFont="1" applyBorder="1" applyAlignment="1">
      <alignment horizontal="right" vertical="center" wrapText="1"/>
    </xf>
    <xf numFmtId="165" fontId="0" fillId="0" borderId="0" xfId="0" applyNumberFormat="1"/>
    <xf numFmtId="0" fontId="10" fillId="0" borderId="0" xfId="0" applyFont="1" applyAlignment="1">
      <alignment wrapText="1"/>
    </xf>
    <xf numFmtId="164" fontId="8" fillId="0" borderId="0" xfId="0" applyNumberFormat="1" applyFont="1" applyAlignment="1">
      <alignment horizontal="left" vertical="center" wrapText="1"/>
    </xf>
    <xf numFmtId="164" fontId="2" fillId="3" borderId="2" xfId="1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164" fontId="8" fillId="0" borderId="0" xfId="1" applyNumberFormat="1" applyFont="1" applyBorder="1" applyAlignment="1">
      <alignment horizontal="right" vertical="center"/>
    </xf>
    <xf numFmtId="164" fontId="0" fillId="0" borderId="0" xfId="1" applyNumberFormat="1" applyFont="1"/>
    <xf numFmtId="164" fontId="7" fillId="0" borderId="0" xfId="1" applyNumberFormat="1" applyFont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horizontal="left" vertical="center" wrapText="1"/>
    </xf>
    <xf numFmtId="164" fontId="8" fillId="0" borderId="0" xfId="1" applyNumberFormat="1" applyFont="1" applyAlignment="1">
      <alignment horizontal="right"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8" fillId="0" borderId="0" xfId="0" applyNumberFormat="1" applyFont="1" applyAlignment="1">
      <alignment horizontal="right" vertical="center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3"/>
  <sheetViews>
    <sheetView tabSelected="1" zoomScale="154" zoomScaleNormal="154" workbookViewId="0">
      <pane xSplit="1" ySplit="4" topLeftCell="B74" activePane="bottomRight" state="frozen"/>
      <selection pane="topRight" activeCell="B1" sqref="B1"/>
      <selection pane="bottomLeft" activeCell="A5" sqref="A5"/>
      <selection pane="bottomRight" activeCell="D91" sqref="D91"/>
    </sheetView>
  </sheetViews>
  <sheetFormatPr baseColWidth="10" defaultColWidth="9.140625" defaultRowHeight="15"/>
  <cols>
    <col min="1" max="1" width="39.140625" style="46" customWidth="1"/>
    <col min="2" max="2" width="20" style="34" bestFit="1" customWidth="1"/>
    <col min="3" max="3" width="20" style="2" bestFit="1" customWidth="1"/>
    <col min="4" max="4" width="18.85546875" style="34" bestFit="1" customWidth="1"/>
    <col min="5" max="9" width="18.5703125" style="28" bestFit="1" customWidth="1"/>
    <col min="10" max="10" width="19.5703125" style="28" customWidth="1"/>
    <col min="11" max="11" width="18.5703125" style="72" bestFit="1" customWidth="1"/>
    <col min="12" max="12" width="18.85546875" style="28" bestFit="1" customWidth="1"/>
    <col min="13" max="13" width="17.85546875" style="28" bestFit="1" customWidth="1"/>
    <col min="14" max="14" width="18.140625" style="28" customWidth="1"/>
    <col min="15" max="15" width="18" style="55" bestFit="1" customWidth="1"/>
    <col min="16" max="16" width="19.42578125" bestFit="1" customWidth="1"/>
  </cols>
  <sheetData>
    <row r="2" spans="1:16" ht="18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8.75">
      <c r="A3" s="66" t="s">
        <v>107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8.75">
      <c r="A4" s="67" t="s">
        <v>85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31.5">
      <c r="A5" s="41" t="s">
        <v>1</v>
      </c>
      <c r="B5" s="30" t="s">
        <v>86</v>
      </c>
      <c r="C5" s="12" t="s">
        <v>87</v>
      </c>
      <c r="D5" s="30" t="s">
        <v>92</v>
      </c>
      <c r="E5" s="30" t="s">
        <v>93</v>
      </c>
      <c r="F5" s="30" t="s">
        <v>94</v>
      </c>
      <c r="G5" s="30" t="s">
        <v>95</v>
      </c>
      <c r="H5" s="30" t="s">
        <v>96</v>
      </c>
      <c r="I5" s="30" t="s">
        <v>97</v>
      </c>
      <c r="J5" s="30" t="s">
        <v>98</v>
      </c>
      <c r="K5" s="68" t="s">
        <v>99</v>
      </c>
      <c r="L5" s="30" t="s">
        <v>100</v>
      </c>
      <c r="M5" s="30" t="s">
        <v>104</v>
      </c>
      <c r="N5" s="30" t="s">
        <v>101</v>
      </c>
      <c r="O5" s="54" t="s">
        <v>102</v>
      </c>
      <c r="P5" s="12" t="s">
        <v>103</v>
      </c>
    </row>
    <row r="6" spans="1:16">
      <c r="A6" s="42" t="s">
        <v>3</v>
      </c>
      <c r="B6" s="13"/>
      <c r="C6" s="1"/>
      <c r="D6" s="13"/>
      <c r="E6" s="13"/>
      <c r="F6" s="13"/>
      <c r="G6" s="13"/>
      <c r="H6" s="13"/>
      <c r="I6" s="13"/>
      <c r="J6" s="13"/>
      <c r="K6" s="69"/>
      <c r="L6" s="13"/>
      <c r="M6" s="13"/>
      <c r="N6" s="13"/>
    </row>
    <row r="7" spans="1:16" ht="15" customHeight="1">
      <c r="A7" s="43" t="s">
        <v>4</v>
      </c>
      <c r="B7" s="29">
        <f>SUM(B8:B12)</f>
        <v>152441664979</v>
      </c>
      <c r="C7" s="29">
        <f>SUM(C8:C12)</f>
        <v>148892140744</v>
      </c>
      <c r="D7" s="29">
        <f>SUM(D8:D12)</f>
        <v>10893628945.85</v>
      </c>
      <c r="E7" s="29">
        <f t="shared" ref="E7:O7" si="0">SUM(E8:E12)</f>
        <v>11140016047.77</v>
      </c>
      <c r="F7" s="29">
        <f>SUM(F8:F12)</f>
        <v>11109026582.719999</v>
      </c>
      <c r="G7" s="29">
        <f t="shared" si="0"/>
        <v>11080945301.959999</v>
      </c>
      <c r="H7" s="29">
        <f t="shared" si="0"/>
        <v>11523066729.469999</v>
      </c>
      <c r="I7" s="29">
        <f>SUM(I8:I12)</f>
        <v>11220547719.059999</v>
      </c>
      <c r="J7" s="29">
        <f t="shared" si="0"/>
        <v>11364324772.420002</v>
      </c>
      <c r="K7" s="70">
        <f>SUM(K8:K12)</f>
        <v>11297129780.120001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14">
        <f>SUM(D7:O7)</f>
        <v>89628685879.369995</v>
      </c>
    </row>
    <row r="8" spans="1:16" ht="15" customHeight="1">
      <c r="A8" s="44" t="s">
        <v>5</v>
      </c>
      <c r="B8" s="60">
        <v>130451997386</v>
      </c>
      <c r="C8" s="60">
        <v>125824657043.64999</v>
      </c>
      <c r="D8" s="60">
        <v>9274001348.1000004</v>
      </c>
      <c r="E8" s="60">
        <v>9500496383.1399994</v>
      </c>
      <c r="F8" s="60">
        <v>9470465117.2199993</v>
      </c>
      <c r="G8" s="60">
        <v>9406966868.2099991</v>
      </c>
      <c r="H8" s="60">
        <v>9614741672.2399998</v>
      </c>
      <c r="I8" s="60">
        <v>9487548840.8999996</v>
      </c>
      <c r="J8" s="60">
        <v>9707812176.5400009</v>
      </c>
      <c r="K8" s="71">
        <v>9588753818.7299995</v>
      </c>
      <c r="L8" s="10"/>
      <c r="M8" s="10"/>
      <c r="N8" s="10"/>
      <c r="O8" s="10"/>
      <c r="P8" s="15">
        <f t="shared" ref="P8:P71" si="1">SUM(D8:O8)</f>
        <v>76050786225.080002</v>
      </c>
    </row>
    <row r="9" spans="1:16" ht="17.25" customHeight="1">
      <c r="A9" s="44" t="s">
        <v>6</v>
      </c>
      <c r="B9" s="60">
        <v>2574381446</v>
      </c>
      <c r="C9" s="60">
        <v>3552093457.8299999</v>
      </c>
      <c r="D9" s="60">
        <v>48535941.68</v>
      </c>
      <c r="E9" s="60">
        <v>55648568.93</v>
      </c>
      <c r="F9" s="60">
        <v>55250214.340000004</v>
      </c>
      <c r="G9" s="60">
        <v>82141061.170000002</v>
      </c>
      <c r="H9" s="60">
        <v>312574165.91000003</v>
      </c>
      <c r="I9" s="60">
        <v>124693288.51000001</v>
      </c>
      <c r="J9" s="60">
        <v>52689061.090000004</v>
      </c>
      <c r="K9" s="71">
        <v>98299288.609999999</v>
      </c>
      <c r="L9" s="10"/>
      <c r="M9" s="10"/>
      <c r="N9" s="10"/>
      <c r="O9" s="10"/>
      <c r="P9" s="15">
        <f t="shared" si="1"/>
        <v>829831590.24000001</v>
      </c>
    </row>
    <row r="10" spans="1:16" ht="15" customHeight="1">
      <c r="A10" s="44" t="s">
        <v>7</v>
      </c>
      <c r="B10" s="9">
        <v>2980000</v>
      </c>
      <c r="C10" s="9">
        <v>2980000</v>
      </c>
      <c r="D10" s="9">
        <v>0</v>
      </c>
      <c r="E10" s="9"/>
      <c r="F10" s="9">
        <v>0</v>
      </c>
      <c r="G10" s="9"/>
      <c r="H10" s="9">
        <v>0</v>
      </c>
      <c r="I10" s="9"/>
      <c r="J10" s="9">
        <v>0</v>
      </c>
      <c r="K10" s="71">
        <v>11289.6</v>
      </c>
      <c r="L10" s="10"/>
      <c r="M10" s="10"/>
      <c r="N10" s="10"/>
      <c r="O10" s="10"/>
      <c r="P10" s="15">
        <f t="shared" si="1"/>
        <v>11289.6</v>
      </c>
    </row>
    <row r="11" spans="1:16" ht="15" customHeight="1">
      <c r="A11" s="44" t="s">
        <v>8</v>
      </c>
      <c r="B11" s="9">
        <v>19300000</v>
      </c>
      <c r="C11" s="9">
        <v>19300000</v>
      </c>
      <c r="D11" s="9">
        <v>0</v>
      </c>
      <c r="E11" s="9"/>
      <c r="F11" s="9"/>
      <c r="G11" s="9"/>
      <c r="H11" s="9">
        <v>26000</v>
      </c>
      <c r="I11" s="9">
        <v>26000</v>
      </c>
      <c r="J11" s="9">
        <v>13000</v>
      </c>
      <c r="L11" s="10"/>
      <c r="M11" s="10"/>
      <c r="N11" s="10"/>
      <c r="O11" s="10"/>
      <c r="P11" s="15">
        <f t="shared" si="1"/>
        <v>65000</v>
      </c>
    </row>
    <row r="12" spans="1:16" ht="27" customHeight="1">
      <c r="A12" s="44" t="s">
        <v>9</v>
      </c>
      <c r="B12" s="60">
        <v>19393006147</v>
      </c>
      <c r="C12" s="60">
        <v>19493110242.52</v>
      </c>
      <c r="D12" s="60">
        <v>1571091656.0699999</v>
      </c>
      <c r="E12" s="60">
        <v>1583871095.7</v>
      </c>
      <c r="F12" s="60">
        <v>1583311251.1600001</v>
      </c>
      <c r="G12" s="60">
        <v>1591837372.5799999</v>
      </c>
      <c r="H12" s="60">
        <v>1595724891.3199999</v>
      </c>
      <c r="I12" s="60">
        <v>1608279589.6500001</v>
      </c>
      <c r="J12" s="60">
        <v>1603810534.79</v>
      </c>
      <c r="K12" s="71">
        <v>1610065383.1800001</v>
      </c>
      <c r="L12" s="10"/>
      <c r="M12" s="10"/>
      <c r="N12" s="10"/>
      <c r="O12" s="10"/>
      <c r="P12" s="15">
        <f t="shared" si="1"/>
        <v>12747991774.450001</v>
      </c>
    </row>
    <row r="13" spans="1:16" ht="15" customHeight="1">
      <c r="A13" s="43" t="s">
        <v>10</v>
      </c>
      <c r="B13" s="29">
        <f>SUM(B14:B22)</f>
        <v>44147348025</v>
      </c>
      <c r="C13" s="29">
        <f>SUM(C14:C22)</f>
        <v>44855742690.860001</v>
      </c>
      <c r="D13" s="29">
        <f>SUM(D14:D22)</f>
        <v>1262500326.7</v>
      </c>
      <c r="E13" s="29">
        <f t="shared" ref="E13:O13" si="2">SUM(E14:E22)</f>
        <v>2367912716.4700003</v>
      </c>
      <c r="F13" s="29">
        <f t="shared" si="2"/>
        <v>3175148600.0799999</v>
      </c>
      <c r="G13" s="29">
        <f t="shared" si="2"/>
        <v>2708969710.4399996</v>
      </c>
      <c r="H13" s="29">
        <f t="shared" si="2"/>
        <v>3025934705.79</v>
      </c>
      <c r="I13" s="29">
        <f t="shared" si="2"/>
        <v>3011436348.6100001</v>
      </c>
      <c r="J13" s="29">
        <f t="shared" si="2"/>
        <v>3907678462.6300001</v>
      </c>
      <c r="K13" s="70">
        <f t="shared" si="2"/>
        <v>4328275636.25</v>
      </c>
      <c r="L13" s="31">
        <f t="shared" si="2"/>
        <v>0</v>
      </c>
      <c r="M13" s="31">
        <f>SUM(M14:M22)</f>
        <v>0</v>
      </c>
      <c r="N13" s="31">
        <f t="shared" si="2"/>
        <v>0</v>
      </c>
      <c r="O13" s="31">
        <f t="shared" si="2"/>
        <v>0</v>
      </c>
      <c r="P13" s="8">
        <f t="shared" si="1"/>
        <v>23787856506.970001</v>
      </c>
    </row>
    <row r="14" spans="1:16" ht="15" customHeight="1">
      <c r="A14" s="44" t="s">
        <v>11</v>
      </c>
      <c r="B14" s="7">
        <v>1333459118</v>
      </c>
      <c r="C14" s="7">
        <v>1795017185</v>
      </c>
      <c r="D14" s="7">
        <v>186599938.34999999</v>
      </c>
      <c r="E14" s="7">
        <v>147549032.15000001</v>
      </c>
      <c r="F14" s="7">
        <v>157288984.30000001</v>
      </c>
      <c r="G14" s="7">
        <v>150027411.22</v>
      </c>
      <c r="H14" s="7">
        <v>177140050.75999999</v>
      </c>
      <c r="I14" s="7">
        <v>397793931.45999998</v>
      </c>
      <c r="J14" s="7">
        <v>149766463.06999999</v>
      </c>
      <c r="K14" s="71">
        <v>311677537.11000001</v>
      </c>
      <c r="L14" s="10"/>
      <c r="M14" s="10"/>
      <c r="N14" s="10"/>
      <c r="O14" s="10"/>
      <c r="P14" s="10">
        <f t="shared" si="1"/>
        <v>1677843348.4200001</v>
      </c>
    </row>
    <row r="15" spans="1:16" ht="15" customHeight="1">
      <c r="A15" s="44" t="s">
        <v>12</v>
      </c>
      <c r="B15" s="60">
        <v>1401495449</v>
      </c>
      <c r="C15" s="60">
        <v>1270466837.6300001</v>
      </c>
      <c r="D15" s="60">
        <v>360903</v>
      </c>
      <c r="E15" s="60">
        <v>3562970.84</v>
      </c>
      <c r="F15" s="60">
        <v>2144505.9300000002</v>
      </c>
      <c r="G15" s="60">
        <v>5238666.12</v>
      </c>
      <c r="H15" s="60">
        <v>9441235.5199999996</v>
      </c>
      <c r="I15" s="60">
        <v>7436860.4100000001</v>
      </c>
      <c r="J15" s="60">
        <v>224714867.5</v>
      </c>
      <c r="K15" s="71">
        <v>20360240.93</v>
      </c>
      <c r="L15" s="10"/>
      <c r="M15" s="10"/>
      <c r="N15" s="10"/>
      <c r="O15" s="10"/>
      <c r="P15" s="10">
        <f t="shared" si="1"/>
        <v>273260250.25</v>
      </c>
    </row>
    <row r="16" spans="1:16" ht="15" customHeight="1">
      <c r="A16" s="44" t="s">
        <v>13</v>
      </c>
      <c r="B16" s="60">
        <v>824454479</v>
      </c>
      <c r="C16" s="60">
        <v>397259983.17000002</v>
      </c>
      <c r="D16" s="60">
        <v>103681.68</v>
      </c>
      <c r="E16" s="60">
        <v>5510810.5099999998</v>
      </c>
      <c r="F16" s="60">
        <v>4290418.75</v>
      </c>
      <c r="G16" s="60">
        <v>26173762.91</v>
      </c>
      <c r="H16" s="60">
        <v>6033057.9400000004</v>
      </c>
      <c r="I16" s="60">
        <v>14728960.5</v>
      </c>
      <c r="J16" s="60">
        <v>23764704.390000001</v>
      </c>
      <c r="K16" s="71">
        <v>51898926.859999999</v>
      </c>
      <c r="L16" s="10"/>
      <c r="M16" s="10"/>
      <c r="N16" s="10"/>
      <c r="O16" s="10"/>
      <c r="P16" s="10">
        <f t="shared" si="1"/>
        <v>132504323.54000001</v>
      </c>
    </row>
    <row r="17" spans="1:16" ht="15" customHeight="1">
      <c r="A17" s="44" t="s">
        <v>14</v>
      </c>
      <c r="B17" s="60">
        <v>420027700</v>
      </c>
      <c r="C17" s="60">
        <v>928137999.53999996</v>
      </c>
      <c r="D17" s="60">
        <v>0</v>
      </c>
      <c r="E17" s="60">
        <v>3877111</v>
      </c>
      <c r="F17" s="60">
        <v>545549</v>
      </c>
      <c r="G17" s="60">
        <v>11438775.050000001</v>
      </c>
      <c r="H17" s="60">
        <v>108250</v>
      </c>
      <c r="I17" s="60">
        <v>28957314.149999999</v>
      </c>
      <c r="J17" s="60">
        <v>6278177.4299999997</v>
      </c>
      <c r="K17" s="71">
        <v>17469050.640000001</v>
      </c>
      <c r="L17" s="10"/>
      <c r="M17" s="10"/>
      <c r="N17" s="10"/>
      <c r="O17" s="10"/>
      <c r="P17" s="10">
        <f t="shared" si="1"/>
        <v>68674227.270000011</v>
      </c>
    </row>
    <row r="18" spans="1:16" ht="15" customHeight="1">
      <c r="A18" s="44" t="s">
        <v>15</v>
      </c>
      <c r="B18" s="60">
        <v>3220530872</v>
      </c>
      <c r="C18" s="60">
        <v>1766780746.29</v>
      </c>
      <c r="D18" s="60">
        <v>1960314.47</v>
      </c>
      <c r="E18" s="60">
        <v>39877217.109999999</v>
      </c>
      <c r="F18" s="60">
        <v>171506987.91999999</v>
      </c>
      <c r="G18" s="60">
        <v>60599945.890000001</v>
      </c>
      <c r="H18" s="60">
        <v>41894772.240000002</v>
      </c>
      <c r="I18" s="60">
        <v>124285530.68000001</v>
      </c>
      <c r="J18" s="60">
        <v>67929349.200000003</v>
      </c>
      <c r="K18" s="71">
        <v>95348462.379999995</v>
      </c>
      <c r="L18" s="10"/>
      <c r="M18" s="10"/>
      <c r="N18" s="10"/>
      <c r="O18" s="10"/>
      <c r="P18" s="10">
        <f t="shared" si="1"/>
        <v>603402579.88999999</v>
      </c>
    </row>
    <row r="19" spans="1:16" ht="15" customHeight="1">
      <c r="A19" s="44" t="s">
        <v>16</v>
      </c>
      <c r="B19" s="7">
        <v>999875826</v>
      </c>
      <c r="C19" s="7">
        <v>765370925.87</v>
      </c>
      <c r="D19" s="7">
        <v>9120833.5099999998</v>
      </c>
      <c r="E19" s="7">
        <v>99367550.650000006</v>
      </c>
      <c r="F19" s="7">
        <v>48818174.07</v>
      </c>
      <c r="G19" s="7">
        <v>49689208.469999999</v>
      </c>
      <c r="H19" s="7">
        <v>78012410.890000001</v>
      </c>
      <c r="I19" s="7">
        <v>138559374</v>
      </c>
      <c r="J19" s="7">
        <v>45865857.560000002</v>
      </c>
      <c r="K19" s="71">
        <v>49656559.270000003</v>
      </c>
      <c r="L19" s="10"/>
      <c r="M19" s="10"/>
      <c r="N19" s="10"/>
      <c r="O19" s="10"/>
      <c r="P19" s="10">
        <f t="shared" si="1"/>
        <v>519089968.42000002</v>
      </c>
    </row>
    <row r="20" spans="1:16" ht="38.25">
      <c r="A20" s="44" t="s">
        <v>17</v>
      </c>
      <c r="B20" s="60">
        <v>343421274</v>
      </c>
      <c r="C20" s="60">
        <v>605148448.10000002</v>
      </c>
      <c r="D20" s="60">
        <v>261763.93</v>
      </c>
      <c r="E20" s="60">
        <v>15965315.76</v>
      </c>
      <c r="F20" s="60">
        <v>16553824.51</v>
      </c>
      <c r="G20" s="60">
        <v>6007847.79</v>
      </c>
      <c r="H20" s="60">
        <v>8343900.0300000003</v>
      </c>
      <c r="I20" s="60">
        <v>20471113.82</v>
      </c>
      <c r="J20" s="60">
        <v>28944382.949999999</v>
      </c>
      <c r="K20" s="71">
        <v>22649246.91</v>
      </c>
      <c r="L20" s="10"/>
      <c r="M20" s="10"/>
      <c r="N20" s="10"/>
      <c r="O20" s="10"/>
      <c r="P20" s="10">
        <f t="shared" si="1"/>
        <v>119197395.7</v>
      </c>
    </row>
    <row r="21" spans="1:16" ht="15" customHeight="1">
      <c r="A21" s="44" t="s">
        <v>18</v>
      </c>
      <c r="B21" s="60">
        <v>3455026129</v>
      </c>
      <c r="C21" s="60">
        <v>2548115424.0900002</v>
      </c>
      <c r="D21" s="60">
        <v>6422375.8099999996</v>
      </c>
      <c r="E21" s="60">
        <v>103033751.75</v>
      </c>
      <c r="F21" s="60">
        <v>44812450.810000002</v>
      </c>
      <c r="G21" s="60">
        <v>199135265.08000001</v>
      </c>
      <c r="H21" s="60">
        <v>158718760.86000001</v>
      </c>
      <c r="I21" s="60">
        <v>97779366.590000004</v>
      </c>
      <c r="J21" s="60">
        <v>50441867.130000003</v>
      </c>
      <c r="K21" s="71">
        <v>170450525.25</v>
      </c>
      <c r="L21" s="10"/>
      <c r="M21" s="10"/>
      <c r="N21" s="10"/>
      <c r="O21" s="10"/>
      <c r="P21" s="10">
        <f t="shared" si="1"/>
        <v>830794363.28000009</v>
      </c>
    </row>
    <row r="22" spans="1:16" ht="15" customHeight="1">
      <c r="A22" s="44" t="s">
        <v>19</v>
      </c>
      <c r="B22" s="60">
        <v>32149057178</v>
      </c>
      <c r="C22" s="60">
        <v>34779445141.169998</v>
      </c>
      <c r="D22" s="60">
        <v>1057670515.95</v>
      </c>
      <c r="E22" s="60">
        <v>1949168956.7</v>
      </c>
      <c r="F22" s="60">
        <v>2729187704.79</v>
      </c>
      <c r="G22" s="60">
        <v>2200658827.9099998</v>
      </c>
      <c r="H22" s="60">
        <v>2546242267.5500002</v>
      </c>
      <c r="I22" s="60">
        <v>2181423897</v>
      </c>
      <c r="J22" s="60">
        <v>3309972793.4000001</v>
      </c>
      <c r="K22" s="71">
        <v>3588765086.9000001</v>
      </c>
      <c r="L22" s="10"/>
      <c r="M22" s="10"/>
      <c r="N22" s="10"/>
      <c r="O22" s="10"/>
      <c r="P22" s="10">
        <f t="shared" si="1"/>
        <v>19563090050.200001</v>
      </c>
    </row>
    <row r="23" spans="1:16" ht="15" customHeight="1">
      <c r="A23" s="43" t="s">
        <v>20</v>
      </c>
      <c r="B23" s="29">
        <f>SUM(B24:B32)</f>
        <v>15977732423</v>
      </c>
      <c r="C23" s="29">
        <f>SUM(C24:C32)</f>
        <v>14389621010.5</v>
      </c>
      <c r="D23" s="29">
        <f>SUM(D24:D32)</f>
        <v>16049681.68</v>
      </c>
      <c r="E23" s="29">
        <f t="shared" ref="E23:N23" si="3">SUM(E24:E32)</f>
        <v>201198269.70999998</v>
      </c>
      <c r="F23" s="29">
        <f>SUM(F24:F32)</f>
        <v>219664367.18000001</v>
      </c>
      <c r="G23" s="29">
        <f>SUM(G24:G32)</f>
        <v>202922373.36000001</v>
      </c>
      <c r="H23" s="29">
        <f>SUM(H24:H32)</f>
        <v>145859122.11000001</v>
      </c>
      <c r="I23" s="29">
        <f>SUM(I24:I32)</f>
        <v>152456119.61000001</v>
      </c>
      <c r="J23" s="29">
        <f>SUM(J24:J32)</f>
        <v>193321480.94999999</v>
      </c>
      <c r="K23" s="70">
        <f>SUM(K24:K32)</f>
        <v>114260498.45999999</v>
      </c>
      <c r="L23" s="31">
        <f t="shared" si="3"/>
        <v>0</v>
      </c>
      <c r="M23" s="31">
        <f t="shared" si="3"/>
        <v>0</v>
      </c>
      <c r="N23" s="31">
        <f t="shared" si="3"/>
        <v>0</v>
      </c>
      <c r="O23" s="31">
        <f>SUM(O24:O32)</f>
        <v>0</v>
      </c>
      <c r="P23" s="8">
        <f t="shared" si="1"/>
        <v>1245731913.0600002</v>
      </c>
    </row>
    <row r="24" spans="1:16" ht="15" customHeight="1">
      <c r="A24" s="44" t="s">
        <v>21</v>
      </c>
      <c r="B24" s="60">
        <v>615578578</v>
      </c>
      <c r="C24" s="60">
        <v>678941274.75</v>
      </c>
      <c r="D24" s="60">
        <v>116635</v>
      </c>
      <c r="E24" s="60">
        <v>4621447.0999999996</v>
      </c>
      <c r="F24" s="60">
        <v>6031433.6600000001</v>
      </c>
      <c r="G24" s="60">
        <v>2786037.08</v>
      </c>
      <c r="H24" s="60">
        <v>4943387.72</v>
      </c>
      <c r="I24" s="60">
        <v>12527342.220000001</v>
      </c>
      <c r="J24" s="60">
        <v>11611575.880000001</v>
      </c>
      <c r="K24" s="71">
        <v>3975054.92</v>
      </c>
      <c r="L24" s="10"/>
      <c r="M24" s="10"/>
      <c r="N24" s="10"/>
      <c r="O24" s="10"/>
      <c r="P24" s="10">
        <f t="shared" si="1"/>
        <v>46612913.580000006</v>
      </c>
    </row>
    <row r="25" spans="1:16" ht="15" customHeight="1">
      <c r="A25" s="44" t="s">
        <v>22</v>
      </c>
      <c r="B25" s="60">
        <v>1047917337</v>
      </c>
      <c r="C25" s="60">
        <v>1703668102.46</v>
      </c>
      <c r="D25" s="60">
        <v>5081707.63</v>
      </c>
      <c r="E25" s="60">
        <v>18018411.239999998</v>
      </c>
      <c r="F25" s="60">
        <v>103245081.70999999</v>
      </c>
      <c r="G25" s="60">
        <v>63054737.799999997</v>
      </c>
      <c r="H25" s="60">
        <v>67170676.840000004</v>
      </c>
      <c r="I25" s="60">
        <v>72955070.480000004</v>
      </c>
      <c r="J25" s="60">
        <v>122215403.89</v>
      </c>
      <c r="K25" s="71">
        <v>57246090.100000001</v>
      </c>
      <c r="L25" s="10"/>
      <c r="M25" s="10"/>
      <c r="N25" s="10"/>
      <c r="O25" s="10"/>
      <c r="P25" s="10">
        <f t="shared" si="1"/>
        <v>508987179.69</v>
      </c>
    </row>
    <row r="26" spans="1:16" ht="15" customHeight="1">
      <c r="A26" s="44" t="s">
        <v>23</v>
      </c>
      <c r="B26" s="60">
        <v>4067533462</v>
      </c>
      <c r="C26" s="60">
        <v>459515873.04000002</v>
      </c>
      <c r="D26" s="60">
        <v>0</v>
      </c>
      <c r="E26" s="60">
        <v>6462693.3099999996</v>
      </c>
      <c r="F26" s="60">
        <v>1163583.8400000001</v>
      </c>
      <c r="G26" s="60">
        <v>6266338.6699999999</v>
      </c>
      <c r="H26" s="60">
        <v>275846.73</v>
      </c>
      <c r="I26" s="60">
        <v>4399331.6500000004</v>
      </c>
      <c r="J26" s="60">
        <v>8876837.6799999997</v>
      </c>
      <c r="K26" s="71">
        <v>4393124.53</v>
      </c>
      <c r="L26" s="10"/>
      <c r="M26" s="10"/>
      <c r="N26" s="10"/>
      <c r="O26" s="10"/>
      <c r="P26" s="10">
        <f t="shared" si="1"/>
        <v>31837756.410000004</v>
      </c>
    </row>
    <row r="27" spans="1:16" ht="15" customHeight="1">
      <c r="A27" s="44" t="s">
        <v>24</v>
      </c>
      <c r="B27" s="60">
        <v>88454868</v>
      </c>
      <c r="C27" s="60">
        <v>69501073.879999995</v>
      </c>
      <c r="D27" s="60">
        <v>0</v>
      </c>
      <c r="E27" s="60">
        <v>1110606.33</v>
      </c>
      <c r="F27" s="60">
        <v>2942154.24</v>
      </c>
      <c r="G27" s="60">
        <v>3919928.9</v>
      </c>
      <c r="H27" s="60">
        <v>0</v>
      </c>
      <c r="I27" s="60">
        <v>366403.4</v>
      </c>
      <c r="J27" s="60">
        <v>301500</v>
      </c>
      <c r="K27" s="71">
        <v>0</v>
      </c>
      <c r="L27" s="10"/>
      <c r="M27" s="10"/>
      <c r="N27" s="10"/>
      <c r="O27" s="10"/>
      <c r="P27" s="10">
        <f t="shared" si="1"/>
        <v>8640592.870000001</v>
      </c>
    </row>
    <row r="28" spans="1:16" ht="15" customHeight="1">
      <c r="A28" s="44" t="s">
        <v>25</v>
      </c>
      <c r="B28" s="60">
        <v>40940705</v>
      </c>
      <c r="C28" s="60">
        <v>26180471.41</v>
      </c>
      <c r="D28" s="60">
        <v>824920.3</v>
      </c>
      <c r="E28" s="60">
        <v>3838031.51</v>
      </c>
      <c r="F28" s="60">
        <v>256633.72</v>
      </c>
      <c r="G28" s="60">
        <v>568309.62</v>
      </c>
      <c r="H28" s="60">
        <v>172138.4</v>
      </c>
      <c r="I28" s="60">
        <v>2177660.09</v>
      </c>
      <c r="J28" s="60">
        <v>614480.32999999996</v>
      </c>
      <c r="K28" s="71">
        <v>2743160.95</v>
      </c>
      <c r="L28" s="10"/>
      <c r="M28" s="10"/>
      <c r="N28" s="10"/>
      <c r="O28" s="10"/>
      <c r="P28" s="10">
        <f t="shared" si="1"/>
        <v>11195334.919999998</v>
      </c>
    </row>
    <row r="29" spans="1:16" ht="15" customHeight="1">
      <c r="A29" s="44" t="s">
        <v>26</v>
      </c>
      <c r="B29" s="60">
        <v>56848469</v>
      </c>
      <c r="C29" s="60">
        <v>158290491.86000001</v>
      </c>
      <c r="D29" s="60">
        <v>0</v>
      </c>
      <c r="E29" s="60">
        <v>203899.45</v>
      </c>
      <c r="F29" s="60">
        <v>119147.29</v>
      </c>
      <c r="G29" s="60">
        <v>20966324.690000001</v>
      </c>
      <c r="H29" s="60">
        <v>147851.57999999999</v>
      </c>
      <c r="I29" s="60">
        <v>1106250.28</v>
      </c>
      <c r="J29" s="60">
        <v>2978498.19</v>
      </c>
      <c r="K29" s="71">
        <v>6726795.8200000003</v>
      </c>
      <c r="L29" s="10"/>
      <c r="M29" s="10"/>
      <c r="N29" s="10"/>
      <c r="O29" s="10"/>
      <c r="P29" s="10">
        <f t="shared" si="1"/>
        <v>32248767.300000001</v>
      </c>
    </row>
    <row r="30" spans="1:16" ht="25.5">
      <c r="A30" s="44" t="s">
        <v>27</v>
      </c>
      <c r="B30" s="60">
        <v>385351141</v>
      </c>
      <c r="C30" s="60">
        <v>450996686.20999998</v>
      </c>
      <c r="D30" s="60">
        <v>8772790</v>
      </c>
      <c r="E30" s="60">
        <v>28721881.129999999</v>
      </c>
      <c r="F30" s="60">
        <v>2200143.37</v>
      </c>
      <c r="G30" s="60">
        <v>26951992.82</v>
      </c>
      <c r="H30" s="60">
        <v>14911630.92</v>
      </c>
      <c r="I30" s="60">
        <v>42194066.380000003</v>
      </c>
      <c r="J30" s="60">
        <v>16626933.119999999</v>
      </c>
      <c r="K30" s="71">
        <v>21652289.219999999</v>
      </c>
      <c r="L30" s="10"/>
      <c r="M30" s="10"/>
      <c r="N30" s="10"/>
      <c r="O30" s="10"/>
      <c r="P30" s="10">
        <f t="shared" si="1"/>
        <v>162031726.96000001</v>
      </c>
    </row>
    <row r="31" spans="1:16" ht="25.5" customHeight="1">
      <c r="A31" s="44" t="s">
        <v>83</v>
      </c>
      <c r="B31" s="60"/>
      <c r="D31" s="60"/>
      <c r="E31" s="60"/>
      <c r="F31" s="60"/>
      <c r="G31" s="60"/>
      <c r="H31" s="60"/>
      <c r="I31" s="60"/>
      <c r="L31" s="10"/>
      <c r="M31" s="10"/>
      <c r="N31" s="10"/>
      <c r="P31" s="15">
        <f t="shared" si="1"/>
        <v>0</v>
      </c>
    </row>
    <row r="32" spans="1:16" ht="15" customHeight="1">
      <c r="A32" s="44" t="s">
        <v>28</v>
      </c>
      <c r="B32" s="60">
        <v>9675107863</v>
      </c>
      <c r="C32" s="60">
        <v>10842527036.889999</v>
      </c>
      <c r="D32" s="60">
        <v>1253628.75</v>
      </c>
      <c r="E32" s="60">
        <v>138221299.63999999</v>
      </c>
      <c r="F32" s="60">
        <v>103706189.34999999</v>
      </c>
      <c r="G32" s="60">
        <v>78408703.780000001</v>
      </c>
      <c r="H32" s="60">
        <v>58237589.920000002</v>
      </c>
      <c r="I32" s="60">
        <v>16729995.109999999</v>
      </c>
      <c r="J32" s="60">
        <v>30096251.859999999</v>
      </c>
      <c r="K32" s="71">
        <v>17523982.920000002</v>
      </c>
      <c r="L32" s="10"/>
      <c r="M32" s="10"/>
      <c r="N32" s="10"/>
      <c r="P32" s="10">
        <f>SUM(E32:O32)</f>
        <v>442924012.58000004</v>
      </c>
    </row>
    <row r="33" spans="1:16" ht="15" customHeight="1">
      <c r="A33" s="43" t="s">
        <v>29</v>
      </c>
      <c r="B33" s="29">
        <f>SUM(B34:B41)</f>
        <v>40505550132</v>
      </c>
      <c r="C33" s="29">
        <f>SUM(C34:C41)</f>
        <v>42002458953.389999</v>
      </c>
      <c r="D33" s="29">
        <f>SUM(D34:D41)</f>
        <v>3570764191.5299997</v>
      </c>
      <c r="E33" s="29">
        <f t="shared" ref="E33:O33" si="4">SUM(E34:E41)</f>
        <v>1625049032.3600001</v>
      </c>
      <c r="F33" s="29">
        <f>SUM(F34:F41)</f>
        <v>3161401112.3000002</v>
      </c>
      <c r="G33" s="29">
        <f t="shared" si="4"/>
        <v>3171618109.4099998</v>
      </c>
      <c r="H33" s="29">
        <f>SUM(H34:H41)</f>
        <v>3170944460.6499996</v>
      </c>
      <c r="I33" s="29">
        <f>SUM(I34:I41)</f>
        <v>3183128564.8699999</v>
      </c>
      <c r="J33" s="29">
        <f>SUM(J34:J41)</f>
        <v>2874857684.5599999</v>
      </c>
      <c r="K33" s="70">
        <f>SUM(K34:K41)</f>
        <v>4941502568.29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8">
        <f t="shared" si="1"/>
        <v>25699265723.970001</v>
      </c>
    </row>
    <row r="34" spans="1:16" ht="15" customHeight="1">
      <c r="A34" s="44" t="s">
        <v>30</v>
      </c>
      <c r="B34" s="60">
        <v>22852724537</v>
      </c>
      <c r="C34" s="60">
        <v>23399280655.669998</v>
      </c>
      <c r="D34" s="60">
        <v>1401451694.04</v>
      </c>
      <c r="E34" s="60">
        <v>1546352157.3800001</v>
      </c>
      <c r="F34" s="60">
        <v>1699568318.8299999</v>
      </c>
      <c r="G34" s="60">
        <v>1569592780.23</v>
      </c>
      <c r="H34" s="60">
        <v>1538850063.77</v>
      </c>
      <c r="I34" s="60">
        <v>1728096555.72</v>
      </c>
      <c r="J34" s="60">
        <v>1796038580.9400001</v>
      </c>
      <c r="K34" s="71">
        <v>3007980565.6500001</v>
      </c>
      <c r="L34" s="10"/>
      <c r="M34" s="10"/>
      <c r="N34" s="10"/>
      <c r="O34" s="5"/>
      <c r="P34" s="10">
        <f t="shared" si="1"/>
        <v>14287930716.559999</v>
      </c>
    </row>
    <row r="35" spans="1:16" ht="25.5">
      <c r="A35" s="44" t="s">
        <v>73</v>
      </c>
      <c r="B35" s="60">
        <v>10268433870</v>
      </c>
      <c r="C35" s="60">
        <v>9661909900.1000004</v>
      </c>
      <c r="D35" s="60">
        <v>2089747200</v>
      </c>
      <c r="E35" s="60"/>
      <c r="F35" s="60">
        <v>0</v>
      </c>
      <c r="G35" s="60">
        <v>976524925.29999995</v>
      </c>
      <c r="H35" s="60">
        <v>676524925.30999994</v>
      </c>
      <c r="I35" s="60">
        <v>676524925.30999994</v>
      </c>
      <c r="J35" s="60">
        <v>676524925.30999994</v>
      </c>
      <c r="K35" s="71">
        <v>676524925.30999994</v>
      </c>
      <c r="L35" s="10"/>
      <c r="M35" s="10"/>
      <c r="N35" s="10"/>
      <c r="O35" s="10"/>
      <c r="P35" s="15">
        <f t="shared" si="1"/>
        <v>5772371826.539999</v>
      </c>
    </row>
    <row r="36" spans="1:16" ht="25.5">
      <c r="A36" s="44" t="s">
        <v>74</v>
      </c>
      <c r="B36" s="60"/>
      <c r="C36" s="60"/>
      <c r="D36" s="60"/>
      <c r="E36" s="60"/>
      <c r="F36" s="60"/>
      <c r="G36" s="60"/>
      <c r="H36" s="60"/>
      <c r="I36" s="60">
        <v>0</v>
      </c>
      <c r="L36" s="10"/>
      <c r="M36" s="10"/>
      <c r="N36" s="10"/>
      <c r="O36" s="10"/>
      <c r="P36" s="15">
        <f t="shared" si="1"/>
        <v>0</v>
      </c>
    </row>
    <row r="37" spans="1:16" ht="25.5">
      <c r="A37" s="44" t="s">
        <v>75</v>
      </c>
      <c r="B37" s="60"/>
      <c r="C37" s="60"/>
      <c r="D37" s="60"/>
      <c r="E37" s="60"/>
      <c r="F37" s="60"/>
      <c r="G37" s="60"/>
      <c r="H37" s="60"/>
      <c r="I37" s="60"/>
      <c r="L37" s="10"/>
      <c r="M37" s="10"/>
      <c r="N37" s="10"/>
      <c r="O37" s="10"/>
      <c r="P37" s="15">
        <f t="shared" si="1"/>
        <v>0</v>
      </c>
    </row>
    <row r="38" spans="1:16" ht="25.5">
      <c r="A38" s="44" t="s">
        <v>76</v>
      </c>
      <c r="B38" s="60">
        <v>0</v>
      </c>
      <c r="C38" s="60"/>
      <c r="D38" s="60"/>
      <c r="E38" s="60"/>
      <c r="F38" s="60"/>
      <c r="G38" s="60"/>
      <c r="H38" s="60"/>
      <c r="I38" s="60"/>
      <c r="J38" s="60"/>
      <c r="K38" s="71"/>
      <c r="L38" s="10"/>
      <c r="M38" s="10"/>
      <c r="N38" s="10"/>
      <c r="O38" s="10"/>
      <c r="P38" s="15">
        <f t="shared" si="1"/>
        <v>0</v>
      </c>
    </row>
    <row r="39" spans="1:16" ht="15" customHeight="1">
      <c r="A39" s="44" t="s">
        <v>77</v>
      </c>
      <c r="B39" s="60">
        <v>0</v>
      </c>
      <c r="C39" s="60"/>
      <c r="D39" s="60"/>
      <c r="E39" s="60"/>
      <c r="F39" s="60"/>
      <c r="G39" s="60"/>
      <c r="H39" s="60"/>
      <c r="I39" s="60"/>
      <c r="J39" s="60"/>
      <c r="K39" s="71"/>
      <c r="L39" s="10"/>
      <c r="M39" s="10"/>
      <c r="N39" s="10"/>
      <c r="O39" s="10"/>
      <c r="P39" s="15">
        <f t="shared" si="1"/>
        <v>0</v>
      </c>
    </row>
    <row r="40" spans="1:16" ht="15" customHeight="1">
      <c r="A40" s="44" t="s">
        <v>31</v>
      </c>
      <c r="B40" s="60">
        <v>25286306</v>
      </c>
      <c r="C40" s="60">
        <v>584096986.55999994</v>
      </c>
      <c r="D40" s="60">
        <v>0</v>
      </c>
      <c r="E40" s="60">
        <v>11237801.66</v>
      </c>
      <c r="F40" s="60">
        <v>86147214.5</v>
      </c>
      <c r="G40" s="60">
        <v>2511524.88</v>
      </c>
      <c r="H40" s="60">
        <v>5328649.24</v>
      </c>
      <c r="I40" s="60"/>
      <c r="J40" s="60">
        <v>9103834.9499999993</v>
      </c>
      <c r="K40" s="71">
        <v>1129054</v>
      </c>
      <c r="L40" s="10"/>
      <c r="M40" s="10"/>
      <c r="N40" s="10"/>
      <c r="O40" s="10"/>
      <c r="P40" s="10">
        <f>SUM(E40:O40)</f>
        <v>115458079.22999999</v>
      </c>
    </row>
    <row r="41" spans="1:16" ht="25.5">
      <c r="A41" s="44" t="s">
        <v>32</v>
      </c>
      <c r="B41" s="60">
        <v>7359105419</v>
      </c>
      <c r="C41" s="60">
        <v>8357171411.0600004</v>
      </c>
      <c r="D41" s="60">
        <v>79565297.489999995</v>
      </c>
      <c r="E41" s="60">
        <v>67459073.319999993</v>
      </c>
      <c r="F41" s="60">
        <v>1375685578.97</v>
      </c>
      <c r="G41" s="60">
        <v>622988879</v>
      </c>
      <c r="H41" s="60">
        <v>950240822.33000004</v>
      </c>
      <c r="I41" s="60">
        <v>778507083.84000003</v>
      </c>
      <c r="J41" s="60">
        <v>393190343.36000001</v>
      </c>
      <c r="K41" s="71">
        <v>1255868023.3299999</v>
      </c>
      <c r="L41" s="10"/>
      <c r="M41" s="10"/>
      <c r="N41" s="10"/>
      <c r="O41" s="10"/>
      <c r="P41" s="10">
        <f>SUM(E41:O41)</f>
        <v>5443939804.1499996</v>
      </c>
    </row>
    <row r="42" spans="1:16" ht="15" customHeight="1">
      <c r="A42" s="43" t="s">
        <v>33</v>
      </c>
      <c r="B42" s="29">
        <f t="shared" ref="B42:M42" si="5">SUM(B43:B49)</f>
        <v>488782862</v>
      </c>
      <c r="C42" s="29">
        <f t="shared" si="5"/>
        <v>639878667.89999998</v>
      </c>
      <c r="D42" s="29">
        <f t="shared" si="5"/>
        <v>0</v>
      </c>
      <c r="E42" s="29">
        <f t="shared" si="5"/>
        <v>0</v>
      </c>
      <c r="F42" s="29">
        <f t="shared" si="5"/>
        <v>0</v>
      </c>
      <c r="G42" s="29">
        <f t="shared" si="5"/>
        <v>71097629.769999996</v>
      </c>
      <c r="H42" s="29">
        <f t="shared" si="5"/>
        <v>71097629.769999996</v>
      </c>
      <c r="I42" s="29">
        <f t="shared" si="5"/>
        <v>71097629.769999996</v>
      </c>
      <c r="J42" s="29">
        <f t="shared" si="5"/>
        <v>71097629.769999996</v>
      </c>
      <c r="K42" s="73">
        <f t="shared" si="5"/>
        <v>71097629.769999996</v>
      </c>
      <c r="L42" s="32">
        <f t="shared" si="5"/>
        <v>0</v>
      </c>
      <c r="M42" s="32">
        <f t="shared" si="5"/>
        <v>0</v>
      </c>
      <c r="N42" s="32">
        <f>SUM(N43:N49)</f>
        <v>0</v>
      </c>
      <c r="O42" s="32">
        <v>0</v>
      </c>
      <c r="P42" s="14">
        <f t="shared" si="1"/>
        <v>355488148.84999996</v>
      </c>
    </row>
    <row r="43" spans="1:16" ht="25.5">
      <c r="A43" s="44" t="s">
        <v>34</v>
      </c>
      <c r="B43" s="60">
        <v>488782862</v>
      </c>
      <c r="C43" s="60">
        <v>0</v>
      </c>
      <c r="D43" s="60">
        <v>0</v>
      </c>
      <c r="E43" s="60"/>
      <c r="F43" s="60"/>
      <c r="G43" s="60"/>
      <c r="H43" s="60"/>
      <c r="I43" s="60"/>
      <c r="J43" s="60"/>
      <c r="K43" s="71"/>
      <c r="L43" s="10"/>
      <c r="M43" s="10"/>
      <c r="N43" s="10"/>
      <c r="O43" s="10"/>
      <c r="P43" s="15">
        <f t="shared" si="1"/>
        <v>0</v>
      </c>
    </row>
    <row r="44" spans="1:16" ht="25.5">
      <c r="A44" s="44" t="s">
        <v>78</v>
      </c>
      <c r="B44" s="60">
        <v>0</v>
      </c>
      <c r="C44" s="60">
        <v>639878667.89999998</v>
      </c>
      <c r="D44" s="60"/>
      <c r="E44" s="60"/>
      <c r="F44" s="60"/>
      <c r="G44" s="60">
        <v>71097629.769999996</v>
      </c>
      <c r="H44" s="60">
        <v>71097629.769999996</v>
      </c>
      <c r="I44" s="60">
        <v>71097629.769999996</v>
      </c>
      <c r="J44" s="60">
        <v>71097629.769999996</v>
      </c>
      <c r="K44" s="71">
        <v>71097629.769999996</v>
      </c>
      <c r="L44" s="10"/>
      <c r="M44" s="10"/>
      <c r="N44" s="10"/>
      <c r="O44" s="10"/>
      <c r="P44" s="15">
        <f t="shared" si="1"/>
        <v>355488148.84999996</v>
      </c>
    </row>
    <row r="45" spans="1:16" ht="25.5">
      <c r="A45" s="44" t="s">
        <v>79</v>
      </c>
      <c r="B45" s="60">
        <v>0</v>
      </c>
      <c r="C45" s="60"/>
      <c r="D45" s="60"/>
      <c r="E45" s="60"/>
      <c r="F45" s="60"/>
      <c r="G45" s="60"/>
      <c r="H45" s="60"/>
      <c r="I45" s="60"/>
      <c r="J45" s="60"/>
      <c r="K45" s="71"/>
      <c r="L45" s="10"/>
      <c r="M45" s="10"/>
      <c r="N45" s="10"/>
      <c r="O45" s="10"/>
      <c r="P45" s="15">
        <f t="shared" si="1"/>
        <v>0</v>
      </c>
    </row>
    <row r="46" spans="1:16" ht="25.5">
      <c r="A46" s="44" t="s">
        <v>80</v>
      </c>
      <c r="B46" s="60">
        <v>0</v>
      </c>
      <c r="C46" s="60"/>
      <c r="D46" s="60"/>
      <c r="E46" s="60"/>
      <c r="F46" s="60"/>
      <c r="G46" s="60"/>
      <c r="H46" s="60"/>
      <c r="I46" s="60"/>
      <c r="J46" s="60"/>
      <c r="K46" s="71"/>
      <c r="L46" s="10"/>
      <c r="M46" s="10"/>
      <c r="N46" s="10"/>
      <c r="O46" s="10"/>
      <c r="P46" s="15">
        <f t="shared" si="1"/>
        <v>0</v>
      </c>
    </row>
    <row r="47" spans="1:16" ht="25.5">
      <c r="A47" s="44" t="s">
        <v>81</v>
      </c>
      <c r="B47" s="60">
        <v>0</v>
      </c>
      <c r="C47" s="60"/>
      <c r="D47" s="60"/>
      <c r="E47" s="60"/>
      <c r="F47" s="60"/>
      <c r="G47" s="60"/>
      <c r="H47" s="60"/>
      <c r="I47" s="60"/>
      <c r="J47" s="60"/>
      <c r="K47" s="71"/>
      <c r="L47" s="10"/>
      <c r="M47" s="10"/>
      <c r="N47" s="10"/>
      <c r="O47" s="10"/>
      <c r="P47" s="15">
        <f t="shared" si="1"/>
        <v>0</v>
      </c>
    </row>
    <row r="48" spans="1:16" ht="25.5">
      <c r="A48" s="44" t="s">
        <v>82</v>
      </c>
      <c r="B48" s="60">
        <v>0</v>
      </c>
      <c r="C48" s="60"/>
      <c r="D48" s="60"/>
      <c r="E48" s="60"/>
      <c r="F48" s="60"/>
      <c r="G48" s="60"/>
      <c r="H48" s="60"/>
      <c r="I48" s="60"/>
      <c r="J48" s="60"/>
      <c r="K48" s="71"/>
      <c r="L48" s="10"/>
      <c r="M48" s="10"/>
      <c r="N48" s="10"/>
      <c r="O48" s="10"/>
      <c r="P48" s="15">
        <f t="shared" si="1"/>
        <v>0</v>
      </c>
    </row>
    <row r="49" spans="1:16" ht="25.5">
      <c r="A49" s="44" t="s">
        <v>35</v>
      </c>
      <c r="B49" s="60">
        <v>0</v>
      </c>
      <c r="C49" s="60"/>
      <c r="D49" s="60"/>
      <c r="E49" s="60"/>
      <c r="F49" s="60"/>
      <c r="G49" s="60"/>
      <c r="H49" s="60"/>
      <c r="I49" s="60"/>
      <c r="J49" s="60"/>
      <c r="K49" s="71"/>
      <c r="L49" s="10"/>
      <c r="M49" s="10"/>
      <c r="N49" s="10"/>
      <c r="O49" s="10"/>
      <c r="P49" s="15">
        <f t="shared" si="1"/>
        <v>0</v>
      </c>
    </row>
    <row r="50" spans="1:16" ht="15" customHeight="1">
      <c r="A50" s="43" t="s">
        <v>36</v>
      </c>
      <c r="B50" s="29">
        <f>SUM(B51:B59)</f>
        <v>9824020761</v>
      </c>
      <c r="C50" s="29">
        <f>SUM(C51:C59)</f>
        <v>10383010127.91</v>
      </c>
      <c r="D50" s="29">
        <f>SUM(D51:D59)</f>
        <v>10653566.850000001</v>
      </c>
      <c r="E50" s="29">
        <f t="shared" ref="E50:N50" si="6">SUM(E51:E59)</f>
        <v>392539410.99000001</v>
      </c>
      <c r="F50" s="29">
        <f>SUM(F51:F59)</f>
        <v>250717190.15000004</v>
      </c>
      <c r="G50" s="29">
        <f>SUM(G51:G59)</f>
        <v>233743497.49000001</v>
      </c>
      <c r="H50" s="29">
        <f>SUM(H51:H59)</f>
        <v>130327165.03999999</v>
      </c>
      <c r="I50" s="29">
        <f>SUM(I51:I59)</f>
        <v>156577909.02000001</v>
      </c>
      <c r="J50" s="29">
        <f>SUM(J51:J59)</f>
        <v>42546461.710000001</v>
      </c>
      <c r="K50" s="74">
        <f>SUM(K51:K59)</f>
        <v>307042911.40999997</v>
      </c>
      <c r="L50" s="22">
        <f t="shared" si="6"/>
        <v>0</v>
      </c>
      <c r="M50" s="22">
        <f t="shared" si="6"/>
        <v>0</v>
      </c>
      <c r="N50" s="22">
        <f t="shared" si="6"/>
        <v>0</v>
      </c>
      <c r="O50" s="22">
        <f>SUM(O51:O59)</f>
        <v>0</v>
      </c>
      <c r="P50" s="8">
        <f t="shared" si="1"/>
        <v>1524148112.6599998</v>
      </c>
    </row>
    <row r="51" spans="1:16" ht="15" customHeight="1">
      <c r="A51" s="44" t="s">
        <v>37</v>
      </c>
      <c r="B51" s="60">
        <v>2732948484</v>
      </c>
      <c r="C51" s="60">
        <v>1836929645.22</v>
      </c>
      <c r="D51" s="60">
        <v>4050229.37</v>
      </c>
      <c r="E51" s="60">
        <v>337711731.29000002</v>
      </c>
      <c r="F51" s="60">
        <v>197485500.93000001</v>
      </c>
      <c r="G51" s="60">
        <v>86887728.579999998</v>
      </c>
      <c r="H51" s="60">
        <v>75583642.989999995</v>
      </c>
      <c r="I51" s="60">
        <v>81508977.870000005</v>
      </c>
      <c r="J51" s="60">
        <v>10515778.32</v>
      </c>
      <c r="K51" s="75">
        <v>11730542.789999999</v>
      </c>
      <c r="L51" s="7"/>
      <c r="M51" s="7"/>
      <c r="N51" s="7"/>
      <c r="O51" s="21"/>
      <c r="P51" s="7">
        <f t="shared" si="1"/>
        <v>805474132.1400001</v>
      </c>
    </row>
    <row r="52" spans="1:16" ht="15" customHeight="1">
      <c r="A52" s="44" t="s">
        <v>38</v>
      </c>
      <c r="B52" s="60">
        <v>457408268</v>
      </c>
      <c r="C52" s="60">
        <v>1345249768.46</v>
      </c>
      <c r="D52" s="60">
        <v>6442800</v>
      </c>
      <c r="E52" s="60">
        <v>19236399.84</v>
      </c>
      <c r="F52" s="60">
        <v>16972972.559999999</v>
      </c>
      <c r="G52" s="60">
        <v>14123060.890000001</v>
      </c>
      <c r="H52" s="60">
        <v>22838310</v>
      </c>
      <c r="I52" s="60">
        <v>1145787.29</v>
      </c>
      <c r="J52" s="60">
        <v>23758059.100000001</v>
      </c>
      <c r="K52" s="75">
        <v>204460702.06999999</v>
      </c>
      <c r="L52" s="27"/>
      <c r="M52" s="7"/>
      <c r="N52" s="7"/>
      <c r="O52" s="21"/>
      <c r="P52" s="7">
        <f t="shared" si="1"/>
        <v>308978091.75</v>
      </c>
    </row>
    <row r="53" spans="1:16" ht="15" customHeight="1">
      <c r="A53" s="44" t="s">
        <v>39</v>
      </c>
      <c r="B53" s="60">
        <v>279162504</v>
      </c>
      <c r="C53" s="60">
        <v>109078923.15000001</v>
      </c>
      <c r="D53" s="60">
        <v>52290</v>
      </c>
      <c r="E53" s="60">
        <v>9215475.3100000005</v>
      </c>
      <c r="F53" s="60">
        <v>1875571.62</v>
      </c>
      <c r="G53" s="60">
        <v>755790.08</v>
      </c>
      <c r="H53" s="60">
        <v>4989332.6399999997</v>
      </c>
      <c r="I53" s="60">
        <v>18781333.469999999</v>
      </c>
      <c r="J53" s="60">
        <v>0</v>
      </c>
      <c r="K53" s="75">
        <v>10875658.800000001</v>
      </c>
      <c r="L53" s="21"/>
      <c r="M53" s="7"/>
      <c r="N53" s="21"/>
      <c r="O53" s="21"/>
      <c r="P53" s="7">
        <f t="shared" si="1"/>
        <v>46545451.920000002</v>
      </c>
    </row>
    <row r="54" spans="1:16" ht="25.5">
      <c r="A54" s="44" t="s">
        <v>40</v>
      </c>
      <c r="B54" s="60">
        <v>251906450</v>
      </c>
      <c r="C54" s="60">
        <v>1792978753.3399999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5232810</v>
      </c>
      <c r="J54" s="60">
        <v>0</v>
      </c>
      <c r="K54" s="71">
        <v>0</v>
      </c>
      <c r="L54" s="7"/>
      <c r="M54" s="7"/>
      <c r="N54" s="7"/>
      <c r="O54" s="21"/>
      <c r="P54" s="7">
        <f t="shared" si="1"/>
        <v>5232810</v>
      </c>
    </row>
    <row r="55" spans="1:16" ht="15" customHeight="1">
      <c r="A55" s="44" t="s">
        <v>41</v>
      </c>
      <c r="B55" s="60">
        <v>5883857962</v>
      </c>
      <c r="C55" s="60">
        <v>4378970259.25</v>
      </c>
      <c r="D55" s="60">
        <v>108247.48</v>
      </c>
      <c r="E55" s="60">
        <v>4750748.6100000003</v>
      </c>
      <c r="F55" s="60">
        <v>3594692.81</v>
      </c>
      <c r="G55" s="60">
        <v>5581458.6200000001</v>
      </c>
      <c r="H55" s="60">
        <v>2141154.11</v>
      </c>
      <c r="I55" s="60">
        <v>1458960.33</v>
      </c>
      <c r="J55" s="60">
        <v>3382359.89</v>
      </c>
      <c r="K55" s="75">
        <v>980280.1</v>
      </c>
      <c r="L55" s="7"/>
      <c r="M55" s="7"/>
      <c r="N55" s="7"/>
      <c r="O55" s="21"/>
      <c r="P55" s="7">
        <f t="shared" si="1"/>
        <v>21997901.950000003</v>
      </c>
    </row>
    <row r="56" spans="1:16" ht="15" customHeight="1">
      <c r="A56" s="44" t="s">
        <v>42</v>
      </c>
      <c r="B56" s="60">
        <v>64004034</v>
      </c>
      <c r="C56" s="60">
        <v>46744304.310000002</v>
      </c>
      <c r="D56" s="60">
        <v>0</v>
      </c>
      <c r="E56" s="60">
        <v>166813.79999999999</v>
      </c>
      <c r="F56" s="60">
        <v>286238.27</v>
      </c>
      <c r="G56" s="60">
        <v>64616.52</v>
      </c>
      <c r="H56" s="60">
        <v>7788</v>
      </c>
      <c r="I56" s="60">
        <v>234884.8</v>
      </c>
      <c r="J56" s="60">
        <v>125858.9</v>
      </c>
      <c r="K56" s="76">
        <v>92610.65</v>
      </c>
      <c r="L56" s="7"/>
      <c r="M56" s="21"/>
      <c r="N56" s="7"/>
      <c r="O56" s="21"/>
      <c r="P56" s="7">
        <f t="shared" si="1"/>
        <v>978810.94000000018</v>
      </c>
    </row>
    <row r="57" spans="1:16" ht="15" customHeight="1">
      <c r="A57" s="44" t="s">
        <v>84</v>
      </c>
      <c r="B57" s="60"/>
      <c r="D57" s="60"/>
      <c r="E57" s="60"/>
      <c r="F57" s="60"/>
      <c r="G57" s="60"/>
      <c r="H57" s="60"/>
      <c r="I57" s="60"/>
      <c r="L57" s="21"/>
      <c r="M57" s="21"/>
      <c r="N57" s="21"/>
      <c r="O57" s="21"/>
      <c r="P57" s="7">
        <f t="shared" si="1"/>
        <v>0</v>
      </c>
    </row>
    <row r="58" spans="1:16" ht="15" customHeight="1">
      <c r="A58" s="44" t="s">
        <v>43</v>
      </c>
      <c r="B58" s="60">
        <v>30725559</v>
      </c>
      <c r="C58" s="60">
        <v>244956521.68000001</v>
      </c>
      <c r="D58" s="60">
        <v>0</v>
      </c>
      <c r="E58" s="60">
        <v>633490.64</v>
      </c>
      <c r="F58" s="60">
        <v>2325675.96</v>
      </c>
      <c r="G58" s="60">
        <v>1724553.3</v>
      </c>
      <c r="H58" s="60">
        <v>280840</v>
      </c>
      <c r="I58" s="60">
        <v>288000.02</v>
      </c>
      <c r="J58" s="60">
        <v>48616</v>
      </c>
      <c r="K58" s="76">
        <v>2218872</v>
      </c>
      <c r="L58" s="7"/>
      <c r="M58" s="21"/>
      <c r="N58" s="21"/>
      <c r="P58" s="7">
        <f>SUM(E58:O58)</f>
        <v>7520047.9199999999</v>
      </c>
    </row>
    <row r="59" spans="1:16" ht="25.5">
      <c r="A59" s="44" t="s">
        <v>44</v>
      </c>
      <c r="B59" s="60">
        <v>124007500</v>
      </c>
      <c r="C59" s="60">
        <v>628101952.5</v>
      </c>
      <c r="D59" s="60">
        <v>0</v>
      </c>
      <c r="E59" s="60">
        <v>20824751.5</v>
      </c>
      <c r="F59" s="60">
        <v>28176538</v>
      </c>
      <c r="G59" s="60">
        <v>124606289.5</v>
      </c>
      <c r="H59" s="60">
        <v>24486097.300000001</v>
      </c>
      <c r="I59" s="60">
        <v>47927155.240000002</v>
      </c>
      <c r="J59" s="60">
        <v>4715789.5</v>
      </c>
      <c r="K59" s="76">
        <v>76684245</v>
      </c>
      <c r="L59" s="7"/>
      <c r="M59" s="7"/>
      <c r="N59" s="7"/>
      <c r="P59" s="7">
        <f>SUM(E59:O59)</f>
        <v>327420866.04000002</v>
      </c>
    </row>
    <row r="60" spans="1:16" ht="15" customHeight="1">
      <c r="A60" s="43" t="s">
        <v>45</v>
      </c>
      <c r="B60" s="29">
        <f>SUM(B61:B64)</f>
        <v>11993827460</v>
      </c>
      <c r="C60" s="29">
        <f>SUM(C61:C64)</f>
        <v>13716074447.440001</v>
      </c>
      <c r="D60" s="29">
        <f t="shared" ref="D60:K60" si="7">SUM(D61:D64)</f>
        <v>0</v>
      </c>
      <c r="E60" s="29">
        <f t="shared" si="7"/>
        <v>526815574.56</v>
      </c>
      <c r="F60" s="29">
        <f t="shared" si="7"/>
        <v>459546297.22000003</v>
      </c>
      <c r="G60" s="29">
        <f t="shared" si="7"/>
        <v>608121422.51999998</v>
      </c>
      <c r="H60" s="29">
        <f t="shared" si="7"/>
        <v>853702583.00999999</v>
      </c>
      <c r="I60" s="29">
        <f t="shared" si="7"/>
        <v>856567082.05999994</v>
      </c>
      <c r="J60" s="29">
        <f t="shared" si="7"/>
        <v>1180019300.21</v>
      </c>
      <c r="K60" s="70">
        <f t="shared" si="7"/>
        <v>817325834.88</v>
      </c>
      <c r="L60" s="31">
        <f t="shared" ref="L60:O60" si="8">SUM(L61:L62)</f>
        <v>0</v>
      </c>
      <c r="M60" s="31">
        <f t="shared" si="8"/>
        <v>0</v>
      </c>
      <c r="N60" s="31">
        <f t="shared" si="8"/>
        <v>0</v>
      </c>
      <c r="O60" s="31">
        <f t="shared" si="8"/>
        <v>0</v>
      </c>
      <c r="P60" s="8">
        <f t="shared" si="1"/>
        <v>5302098094.46</v>
      </c>
    </row>
    <row r="61" spans="1:16" ht="15" customHeight="1">
      <c r="A61" s="44" t="s">
        <v>46</v>
      </c>
      <c r="B61" s="60">
        <v>11992274211</v>
      </c>
      <c r="C61" s="60">
        <v>13714521198.440001</v>
      </c>
      <c r="D61" s="60"/>
      <c r="E61" s="60">
        <v>526815574.56</v>
      </c>
      <c r="F61" s="60">
        <v>459546297.22000003</v>
      </c>
      <c r="G61" s="60">
        <v>608121422.51999998</v>
      </c>
      <c r="H61" s="60">
        <v>853702583.00999999</v>
      </c>
      <c r="I61" s="60">
        <v>856567082.05999994</v>
      </c>
      <c r="J61" s="60">
        <v>1180019300.21</v>
      </c>
      <c r="K61" s="71">
        <v>817325834.88</v>
      </c>
      <c r="L61" s="10"/>
      <c r="M61" s="10"/>
      <c r="N61" s="10"/>
      <c r="O61" s="5"/>
      <c r="P61" s="10">
        <f t="shared" si="1"/>
        <v>5302098094.46</v>
      </c>
    </row>
    <row r="62" spans="1:16" ht="15" customHeight="1">
      <c r="A62" s="44" t="s">
        <v>47</v>
      </c>
      <c r="B62" s="60">
        <v>1500000</v>
      </c>
      <c r="C62" s="60">
        <v>1500000</v>
      </c>
      <c r="D62" s="60"/>
      <c r="E62" s="60"/>
      <c r="F62" s="60"/>
      <c r="G62" s="60"/>
      <c r="H62" s="60"/>
      <c r="I62" s="60"/>
      <c r="J62" s="60"/>
      <c r="K62" s="71"/>
      <c r="L62" s="10"/>
      <c r="M62" s="10"/>
      <c r="N62" s="10"/>
      <c r="O62" s="10"/>
      <c r="P62" s="15">
        <f t="shared" si="1"/>
        <v>0</v>
      </c>
    </row>
    <row r="63" spans="1:16" ht="15" customHeight="1">
      <c r="A63" s="44" t="s">
        <v>72</v>
      </c>
      <c r="B63" s="60">
        <v>53249</v>
      </c>
      <c r="C63" s="60">
        <v>53249</v>
      </c>
      <c r="D63" s="60"/>
      <c r="E63" s="60"/>
      <c r="F63" s="60"/>
      <c r="G63" s="60"/>
      <c r="H63" s="60"/>
      <c r="I63" s="60"/>
      <c r="J63" s="60"/>
      <c r="K63" s="71"/>
      <c r="L63" s="10"/>
      <c r="M63" s="10"/>
      <c r="N63" s="10"/>
      <c r="O63" s="10"/>
      <c r="P63" s="15">
        <f t="shared" si="1"/>
        <v>0</v>
      </c>
    </row>
    <row r="64" spans="1:16" ht="38.25">
      <c r="A64" s="44" t="s">
        <v>60</v>
      </c>
      <c r="B64" s="20">
        <v>0</v>
      </c>
      <c r="C64" s="20"/>
      <c r="D64" s="20"/>
      <c r="E64" s="20"/>
      <c r="F64" s="20"/>
      <c r="G64" s="20"/>
      <c r="H64" s="20"/>
      <c r="I64" s="20"/>
      <c r="J64" s="20"/>
      <c r="K64" s="71"/>
      <c r="L64" s="10"/>
      <c r="M64" s="10"/>
      <c r="N64" s="10"/>
      <c r="O64" s="10"/>
      <c r="P64" s="15">
        <f t="shared" si="1"/>
        <v>0</v>
      </c>
    </row>
    <row r="65" spans="1:16" ht="25.5">
      <c r="A65" s="43" t="s">
        <v>61</v>
      </c>
      <c r="B65" s="19">
        <f>SUM(B66:B70)</f>
        <v>0</v>
      </c>
      <c r="C65" s="19">
        <f t="shared" ref="C65:K65" si="9">SUM(C66:C70)</f>
        <v>0</v>
      </c>
      <c r="D65" s="19">
        <f t="shared" si="9"/>
        <v>0</v>
      </c>
      <c r="E65" s="19">
        <f t="shared" si="9"/>
        <v>0</v>
      </c>
      <c r="F65" s="19">
        <f t="shared" si="9"/>
        <v>0</v>
      </c>
      <c r="G65" s="19">
        <f t="shared" si="9"/>
        <v>0</v>
      </c>
      <c r="H65" s="19">
        <f t="shared" si="9"/>
        <v>0</v>
      </c>
      <c r="I65" s="19">
        <f t="shared" si="9"/>
        <v>0</v>
      </c>
      <c r="J65" s="19">
        <f t="shared" si="9"/>
        <v>0</v>
      </c>
      <c r="K65" s="74">
        <f t="shared" si="9"/>
        <v>0</v>
      </c>
      <c r="L65" s="22">
        <f>SUM(L66:L70)</f>
        <v>0</v>
      </c>
      <c r="M65" s="22">
        <f t="shared" ref="M65" si="10">SUM(M66:M70)</f>
        <v>0</v>
      </c>
      <c r="N65" s="22">
        <f t="shared" ref="N65" si="11">SUM(N66:N70)</f>
        <v>0</v>
      </c>
      <c r="O65" s="22">
        <f t="shared" ref="O65" si="12">SUM(O66:O70)</f>
        <v>0</v>
      </c>
      <c r="P65" s="19">
        <f t="shared" ref="P65" si="13">SUM(P66:P70)</f>
        <v>0</v>
      </c>
    </row>
    <row r="66" spans="1:16" ht="15" customHeight="1">
      <c r="A66" s="44" t="s">
        <v>62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71">
        <v>0</v>
      </c>
      <c r="L66" s="10"/>
      <c r="M66" s="10"/>
      <c r="N66" s="10"/>
      <c r="O66" s="10"/>
      <c r="P66" s="15">
        <f t="shared" si="1"/>
        <v>0</v>
      </c>
    </row>
    <row r="67" spans="1:16" ht="25.5">
      <c r="A67" s="44" t="s">
        <v>63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71">
        <v>0</v>
      </c>
      <c r="L67" s="10"/>
      <c r="M67" s="10"/>
      <c r="N67" s="10"/>
      <c r="O67" s="10"/>
      <c r="P67" s="15">
        <f t="shared" si="1"/>
        <v>0</v>
      </c>
    </row>
    <row r="68" spans="1:16" ht="15" customHeight="1">
      <c r="A68" s="44" t="s">
        <v>64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71">
        <v>0</v>
      </c>
      <c r="L68" s="10"/>
      <c r="M68" s="10"/>
      <c r="N68" s="10"/>
      <c r="O68" s="10"/>
      <c r="P68" s="15">
        <f t="shared" si="1"/>
        <v>0</v>
      </c>
    </row>
    <row r="69" spans="1:16" ht="15" customHeight="1">
      <c r="A69" s="44" t="s">
        <v>65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71">
        <v>0</v>
      </c>
      <c r="L69" s="10"/>
      <c r="M69" s="10"/>
      <c r="N69" s="10"/>
      <c r="O69" s="10"/>
      <c r="P69" s="15">
        <f t="shared" si="1"/>
        <v>0</v>
      </c>
    </row>
    <row r="70" spans="1:16" ht="15" customHeight="1">
      <c r="A70" s="44" t="s">
        <v>66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71">
        <v>0</v>
      </c>
      <c r="L70" s="10"/>
      <c r="M70" s="10"/>
      <c r="N70" s="10"/>
      <c r="O70" s="10"/>
      <c r="P70" s="15">
        <f t="shared" si="1"/>
        <v>0</v>
      </c>
    </row>
    <row r="71" spans="1:16" ht="15" customHeight="1">
      <c r="A71" s="43" t="s">
        <v>67</v>
      </c>
      <c r="B71" s="14">
        <f>SUM(B72:B75)</f>
        <v>0</v>
      </c>
      <c r="C71" s="14">
        <f t="shared" ref="C71:O71" si="14">SUM(C72:C75)</f>
        <v>0</v>
      </c>
      <c r="D71" s="14">
        <f t="shared" si="14"/>
        <v>0</v>
      </c>
      <c r="E71" s="14">
        <f t="shared" si="14"/>
        <v>0</v>
      </c>
      <c r="F71" s="14">
        <f t="shared" si="14"/>
        <v>0</v>
      </c>
      <c r="G71" s="14">
        <f t="shared" si="14"/>
        <v>0</v>
      </c>
      <c r="H71" s="14">
        <f t="shared" si="14"/>
        <v>0</v>
      </c>
      <c r="I71" s="14">
        <f t="shared" si="14"/>
        <v>0</v>
      </c>
      <c r="J71" s="14">
        <f t="shared" si="14"/>
        <v>0</v>
      </c>
      <c r="K71" s="73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4"/>
        <v>0</v>
      </c>
      <c r="O71" s="32">
        <f t="shared" si="14"/>
        <v>0</v>
      </c>
      <c r="P71" s="14">
        <f t="shared" si="1"/>
        <v>0</v>
      </c>
    </row>
    <row r="72" spans="1:16" ht="15" customHeight="1">
      <c r="A72" s="44" t="s">
        <v>68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71">
        <v>0</v>
      </c>
      <c r="L72" s="10"/>
      <c r="M72" s="10"/>
      <c r="N72" s="10"/>
      <c r="O72" s="10"/>
      <c r="P72" s="15">
        <f t="shared" ref="P72:P89" si="15">SUM(D72:O72)</f>
        <v>0</v>
      </c>
    </row>
    <row r="73" spans="1:16" ht="15" customHeight="1">
      <c r="A73" s="44" t="s">
        <v>69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71">
        <v>0</v>
      </c>
      <c r="L73" s="10"/>
      <c r="M73" s="10"/>
      <c r="N73" s="10"/>
      <c r="O73" s="10"/>
      <c r="P73" s="15">
        <f t="shared" si="15"/>
        <v>0</v>
      </c>
    </row>
    <row r="74" spans="1:16" ht="15" customHeight="1">
      <c r="A74" s="44" t="s">
        <v>70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71">
        <v>0</v>
      </c>
      <c r="L74" s="10"/>
      <c r="M74" s="10"/>
      <c r="N74" s="10"/>
      <c r="O74" s="10"/>
      <c r="P74" s="15">
        <f t="shared" si="15"/>
        <v>0</v>
      </c>
    </row>
    <row r="75" spans="1:16" ht="25.5">
      <c r="A75" s="44" t="s">
        <v>71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71">
        <v>0</v>
      </c>
      <c r="L75" s="10"/>
      <c r="M75" s="10"/>
      <c r="N75" s="10"/>
      <c r="O75" s="10"/>
      <c r="P75" s="15">
        <f t="shared" si="15"/>
        <v>0</v>
      </c>
    </row>
    <row r="76" spans="1:16">
      <c r="A76" s="45" t="s">
        <v>2</v>
      </c>
      <c r="B76" s="61">
        <f>+B60+B50+B33+B23+B13+B7+B42</f>
        <v>275378926642</v>
      </c>
      <c r="C76" s="61">
        <f>+C60+C50+C33+C23+C13+C7+C42</f>
        <v>274878926642</v>
      </c>
      <c r="D76" s="61">
        <f t="shared" ref="D76:M76" si="16">+D60+D50+D33+D23+D13+D7</f>
        <v>15753596712.610001</v>
      </c>
      <c r="E76" s="61">
        <f t="shared" si="16"/>
        <v>16253531051.860001</v>
      </c>
      <c r="F76" s="61">
        <f t="shared" si="16"/>
        <v>18375504149.650002</v>
      </c>
      <c r="G76" s="61">
        <f>+G60+G50+G33+G23+G13+G7+G42</f>
        <v>18077418044.950001</v>
      </c>
      <c r="H76" s="61">
        <f t="shared" ref="H76:K76" si="17">+H60+H50+H33+H23+H13+H7+H42</f>
        <v>18920932395.84</v>
      </c>
      <c r="I76" s="61">
        <f t="shared" si="17"/>
        <v>18651811373</v>
      </c>
      <c r="J76" s="61">
        <f t="shared" si="17"/>
        <v>19633845792.250004</v>
      </c>
      <c r="K76" s="61">
        <f t="shared" si="17"/>
        <v>21876634859.180004</v>
      </c>
      <c r="L76" s="33">
        <f t="shared" si="16"/>
        <v>0</v>
      </c>
      <c r="M76" s="33">
        <f t="shared" si="16"/>
        <v>0</v>
      </c>
      <c r="N76" s="33">
        <f>+N60+N50+N33+N23+N13+N7+N42</f>
        <v>0</v>
      </c>
      <c r="O76" s="33">
        <f>+O60+O50+O33+O23+O13+O7</f>
        <v>0</v>
      </c>
      <c r="P76" s="11">
        <f t="shared" si="15"/>
        <v>147543274379.34</v>
      </c>
    </row>
    <row r="77" spans="1:16">
      <c r="N77" s="56"/>
      <c r="P77">
        <f t="shared" si="15"/>
        <v>0</v>
      </c>
    </row>
    <row r="78" spans="1:16">
      <c r="A78" s="42" t="s">
        <v>48</v>
      </c>
      <c r="B78" s="35">
        <v>0</v>
      </c>
      <c r="C78" s="16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77">
        <v>0</v>
      </c>
      <c r="L78" s="35">
        <v>0</v>
      </c>
      <c r="M78" s="35">
        <v>0</v>
      </c>
      <c r="N78" s="35">
        <v>0</v>
      </c>
      <c r="O78" s="57">
        <v>0</v>
      </c>
      <c r="P78" s="16">
        <f t="shared" si="15"/>
        <v>0</v>
      </c>
    </row>
    <row r="79" spans="1:16">
      <c r="A79" s="47" t="s">
        <v>49</v>
      </c>
      <c r="B79" s="35">
        <v>0</v>
      </c>
      <c r="C79" s="16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77">
        <v>0</v>
      </c>
      <c r="L79" s="35">
        <v>0</v>
      </c>
      <c r="M79" s="35">
        <v>0</v>
      </c>
      <c r="N79" s="35">
        <v>0</v>
      </c>
      <c r="O79" s="57">
        <v>0</v>
      </c>
      <c r="P79" s="16">
        <f t="shared" si="15"/>
        <v>0</v>
      </c>
    </row>
    <row r="80" spans="1:16" ht="25.5">
      <c r="A80" s="48" t="s">
        <v>50</v>
      </c>
      <c r="B80" s="10">
        <v>0</v>
      </c>
      <c r="C80" s="15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71">
        <v>0</v>
      </c>
      <c r="L80" s="10"/>
      <c r="M80" s="10"/>
      <c r="N80" s="10"/>
      <c r="O80" s="10"/>
      <c r="P80" s="15">
        <f t="shared" si="15"/>
        <v>0</v>
      </c>
    </row>
    <row r="81" spans="1:16" ht="25.5">
      <c r="A81" s="48" t="s">
        <v>51</v>
      </c>
      <c r="B81" s="10">
        <v>0</v>
      </c>
      <c r="C81" s="15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71">
        <v>0</v>
      </c>
      <c r="L81" s="10"/>
      <c r="M81" s="10"/>
      <c r="N81" s="10"/>
      <c r="O81" s="10"/>
      <c r="P81" s="15">
        <f t="shared" si="15"/>
        <v>0</v>
      </c>
    </row>
    <row r="82" spans="1:16">
      <c r="A82" s="47" t="s">
        <v>52</v>
      </c>
      <c r="B82" s="35">
        <v>0</v>
      </c>
      <c r="C82" s="16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77">
        <v>0</v>
      </c>
      <c r="L82" s="35">
        <v>0</v>
      </c>
      <c r="M82" s="35">
        <v>0</v>
      </c>
      <c r="N82" s="35">
        <v>0</v>
      </c>
      <c r="O82" s="57">
        <v>0</v>
      </c>
      <c r="P82" s="16">
        <f t="shared" si="15"/>
        <v>0</v>
      </c>
    </row>
    <row r="83" spans="1:16">
      <c r="A83" s="48" t="s">
        <v>53</v>
      </c>
      <c r="B83" s="10">
        <v>0</v>
      </c>
      <c r="C83" s="80">
        <v>500000000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71">
        <v>0</v>
      </c>
      <c r="L83" s="10"/>
      <c r="M83" s="10"/>
      <c r="N83" s="10"/>
      <c r="O83" s="10"/>
      <c r="P83" s="15">
        <f t="shared" si="15"/>
        <v>0</v>
      </c>
    </row>
    <row r="84" spans="1:16" ht="25.5">
      <c r="A84" s="48" t="s">
        <v>54</v>
      </c>
      <c r="B84" s="10">
        <v>0</v>
      </c>
      <c r="C84" s="15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71">
        <v>0</v>
      </c>
      <c r="L84" s="10"/>
      <c r="M84" s="10"/>
      <c r="N84" s="10"/>
      <c r="O84" s="10"/>
      <c r="P84" s="15">
        <f t="shared" si="15"/>
        <v>0</v>
      </c>
    </row>
    <row r="85" spans="1:16">
      <c r="A85" s="47" t="s">
        <v>55</v>
      </c>
      <c r="B85" s="35">
        <v>0</v>
      </c>
      <c r="C85" s="16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77">
        <v>0</v>
      </c>
      <c r="L85" s="35">
        <v>0</v>
      </c>
      <c r="M85" s="35">
        <v>0</v>
      </c>
      <c r="N85" s="35">
        <v>0</v>
      </c>
      <c r="O85" s="57">
        <v>0</v>
      </c>
      <c r="P85" s="16">
        <f t="shared" si="15"/>
        <v>0</v>
      </c>
    </row>
    <row r="86" spans="1:16" ht="25.5">
      <c r="A86" s="48" t="s">
        <v>56</v>
      </c>
      <c r="B86" s="10">
        <v>0</v>
      </c>
      <c r="C86" s="15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71">
        <v>0</v>
      </c>
      <c r="L86" s="10"/>
      <c r="M86" s="10"/>
      <c r="N86" s="10"/>
      <c r="O86" s="10"/>
      <c r="P86" s="15">
        <f t="shared" si="15"/>
        <v>0</v>
      </c>
    </row>
    <row r="87" spans="1:16">
      <c r="A87" s="45" t="s">
        <v>57</v>
      </c>
      <c r="B87" s="36">
        <v>0</v>
      </c>
      <c r="C87" s="17">
        <f>SUM(C78:C86)</f>
        <v>500000000</v>
      </c>
      <c r="D87" s="17">
        <f t="shared" ref="D87:O87" si="18">SUM(D78:D86)</f>
        <v>0</v>
      </c>
      <c r="E87" s="17">
        <f t="shared" si="18"/>
        <v>0</v>
      </c>
      <c r="F87" s="17">
        <f t="shared" si="18"/>
        <v>0</v>
      </c>
      <c r="G87" s="17">
        <f t="shared" si="18"/>
        <v>0</v>
      </c>
      <c r="H87" s="17">
        <f t="shared" si="18"/>
        <v>0</v>
      </c>
      <c r="I87" s="17">
        <f t="shared" si="18"/>
        <v>0</v>
      </c>
      <c r="J87" s="17">
        <f t="shared" si="18"/>
        <v>0</v>
      </c>
      <c r="K87" s="17">
        <f t="shared" si="18"/>
        <v>0</v>
      </c>
      <c r="L87" s="17">
        <f t="shared" si="18"/>
        <v>0</v>
      </c>
      <c r="M87" s="17">
        <f t="shared" si="18"/>
        <v>0</v>
      </c>
      <c r="N87" s="17">
        <f t="shared" si="18"/>
        <v>0</v>
      </c>
      <c r="O87" s="17">
        <f t="shared" si="18"/>
        <v>0</v>
      </c>
      <c r="P87" s="17">
        <f t="shared" si="15"/>
        <v>0</v>
      </c>
    </row>
    <row r="89" spans="1:16">
      <c r="A89" s="49" t="s">
        <v>58</v>
      </c>
      <c r="B89" s="37">
        <f t="shared" ref="B89:N89" si="19">+B76+B87</f>
        <v>275378926642</v>
      </c>
      <c r="C89" s="26">
        <f>+C76+C87</f>
        <v>275378926642</v>
      </c>
      <c r="D89" s="37">
        <f t="shared" si="19"/>
        <v>15753596712.610001</v>
      </c>
      <c r="E89" s="37">
        <f t="shared" si="19"/>
        <v>16253531051.860001</v>
      </c>
      <c r="F89" s="37">
        <f t="shared" si="19"/>
        <v>18375504149.650002</v>
      </c>
      <c r="G89" s="37">
        <f t="shared" si="19"/>
        <v>18077418044.950001</v>
      </c>
      <c r="H89" s="37">
        <f t="shared" si="19"/>
        <v>18920932395.84</v>
      </c>
      <c r="I89" s="37">
        <f t="shared" si="19"/>
        <v>18651811373</v>
      </c>
      <c r="J89" s="37">
        <f t="shared" si="19"/>
        <v>19633845792.250004</v>
      </c>
      <c r="K89" s="78">
        <f t="shared" si="19"/>
        <v>21876634859.180004</v>
      </c>
      <c r="L89" s="37">
        <f t="shared" si="19"/>
        <v>0</v>
      </c>
      <c r="M89" s="37">
        <f t="shared" si="19"/>
        <v>0</v>
      </c>
      <c r="N89" s="37">
        <f t="shared" si="19"/>
        <v>0</v>
      </c>
      <c r="O89" s="37">
        <f>+O76+O87</f>
        <v>0</v>
      </c>
      <c r="P89" s="18">
        <f t="shared" si="15"/>
        <v>147543274379.34</v>
      </c>
    </row>
    <row r="90" spans="1:16">
      <c r="A90" s="59"/>
      <c r="B90" s="59"/>
      <c r="C90" s="59"/>
      <c r="D90" s="5"/>
      <c r="E90" s="5"/>
      <c r="F90" s="5"/>
      <c r="G90" s="5"/>
      <c r="H90" s="5"/>
      <c r="I90" s="5"/>
      <c r="J90" s="5"/>
      <c r="K90" s="79"/>
      <c r="L90" s="5"/>
      <c r="M90" s="5"/>
      <c r="N90" s="5"/>
      <c r="O90" s="5"/>
      <c r="P90" s="5"/>
    </row>
    <row r="91" spans="1:16">
      <c r="A91" s="50" t="s">
        <v>86</v>
      </c>
      <c r="B91" s="38"/>
      <c r="C91" s="53"/>
      <c r="D91" s="28"/>
      <c r="O91" s="28"/>
      <c r="P91" s="58"/>
    </row>
    <row r="92" spans="1:16">
      <c r="A92" s="51" t="s">
        <v>88</v>
      </c>
      <c r="B92" s="38"/>
      <c r="C92" s="23"/>
      <c r="D92" s="38"/>
      <c r="E92" s="38"/>
    </row>
    <row r="93" spans="1:16">
      <c r="A93" s="50" t="s">
        <v>87</v>
      </c>
      <c r="B93" s="38"/>
      <c r="C93" s="6"/>
      <c r="D93" s="38"/>
      <c r="E93" s="38"/>
    </row>
    <row r="94" spans="1:16">
      <c r="A94" s="51" t="s">
        <v>89</v>
      </c>
      <c r="B94" s="38"/>
      <c r="C94" s="6"/>
      <c r="D94" s="38"/>
      <c r="E94" s="38"/>
    </row>
    <row r="95" spans="1:16">
      <c r="A95" s="50" t="s">
        <v>90</v>
      </c>
      <c r="B95" s="38"/>
      <c r="C95" s="6"/>
      <c r="D95" s="38"/>
      <c r="E95" s="38"/>
    </row>
    <row r="96" spans="1:16" ht="44.25" customHeight="1">
      <c r="A96" s="64" t="s">
        <v>91</v>
      </c>
      <c r="B96" s="64"/>
      <c r="C96" s="64"/>
      <c r="D96" s="64"/>
      <c r="E96" s="64"/>
      <c r="F96" s="64"/>
    </row>
    <row r="97" spans="1:16">
      <c r="A97" s="6"/>
      <c r="B97" s="38"/>
      <c r="C97" s="6"/>
      <c r="D97" s="38"/>
      <c r="E97" s="38"/>
    </row>
    <row r="98" spans="1:16" ht="24.75" customHeight="1">
      <c r="A98" s="52" t="s">
        <v>59</v>
      </c>
      <c r="B98" s="39"/>
      <c r="C98" s="3"/>
      <c r="D98" s="39"/>
    </row>
    <row r="99" spans="1:16" ht="26.25">
      <c r="A99" s="46" t="s">
        <v>108</v>
      </c>
      <c r="B99" s="40"/>
      <c r="C99" s="4"/>
      <c r="D99" s="40"/>
    </row>
    <row r="100" spans="1:16">
      <c r="A100" s="62" t="s">
        <v>105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</row>
    <row r="101" spans="1:16">
      <c r="A101" s="63" t="s">
        <v>106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</row>
    <row r="113" spans="4:4">
      <c r="D113" s="28"/>
    </row>
  </sheetData>
  <mergeCells count="6">
    <mergeCell ref="A100:P100"/>
    <mergeCell ref="A101:P101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ignoredErrors>
    <ignoredError sqref="P8:P33 D50 P89 P34:P64 B33 D33:O33 P66:P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0:K18"/>
  <sheetViews>
    <sheetView workbookViewId="0">
      <selection activeCell="I16" sqref="I16"/>
    </sheetView>
  </sheetViews>
  <sheetFormatPr baseColWidth="10" defaultRowHeight="15"/>
  <cols>
    <col min="8" max="9" width="18.140625" bestFit="1" customWidth="1"/>
    <col min="11" max="11" width="13.7109375" bestFit="1" customWidth="1"/>
  </cols>
  <sheetData>
    <row r="10" spans="8:11">
      <c r="I10" s="5"/>
    </row>
    <row r="16" spans="8:11">
      <c r="H16" s="24">
        <f>'Ejecución gasto Capitul'!E89</f>
        <v>16253531051.860001</v>
      </c>
      <c r="I16" s="24">
        <f>'Ejecución gasto Capitul'!P89</f>
        <v>147543274379.34</v>
      </c>
      <c r="K16" s="5">
        <v>142648658.25999999</v>
      </c>
    </row>
    <row r="17" spans="8:11">
      <c r="H17" s="24">
        <f>I17</f>
        <v>275378926642</v>
      </c>
      <c r="I17" s="26">
        <f>+'Ejecución gasto Capitul'!C89</f>
        <v>275378926642</v>
      </c>
      <c r="K17" s="5">
        <v>280545437</v>
      </c>
    </row>
    <row r="18" spans="8:11">
      <c r="H18" s="25">
        <f>H16/H17</f>
        <v>5.9022421396064298E-2</v>
      </c>
      <c r="I18" s="25">
        <f>I16/I17</f>
        <v>0.53578273464312764</v>
      </c>
      <c r="K18" s="25">
        <f>K16/K17</f>
        <v>0.50846900161844366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5009C7-F577-4E09-856A-0CDD6897D8B5}">
  <ds:schemaRefs>
    <ds:schemaRef ds:uri="http://schemas.microsoft.com/office/2006/metadata/properties"/>
    <ds:schemaRef ds:uri="http://purl.org/dc/elements/1.1/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6f454071-f228-4dda-b004-431287ab1e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Capitul</vt:lpstr>
      <vt:lpstr>Hoja1</vt:lpstr>
      <vt:lpstr>'Ejecución gasto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2023-02-03T13:37:35Z</cp:lastPrinted>
  <dcterms:created xsi:type="dcterms:W3CDTF">2019-05-15T16:05:40Z</dcterms:created>
  <dcterms:modified xsi:type="dcterms:W3CDTF">2023-09-04T14:29:28Z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