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120" windowHeight="7695" tabRatio="761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Presupuesto!$A$1:$F$238</definedName>
    <definedName name="_xlnm.Print_Titles" localSheetId="0">Presupuesto!$1:$13</definedName>
  </definedNames>
  <calcPr calcId="145621"/>
</workbook>
</file>

<file path=xl/calcChain.xml><?xml version="1.0" encoding="utf-8"?>
<calcChain xmlns="http://schemas.openxmlformats.org/spreadsheetml/2006/main">
  <c r="D51" i="3" l="1"/>
  <c r="D64" i="3"/>
  <c r="D63" i="3"/>
  <c r="D41" i="3"/>
  <c r="D45" i="3" l="1"/>
  <c r="D186" i="3"/>
  <c r="D185" i="3"/>
  <c r="D153" i="3"/>
  <c r="D143" i="3"/>
  <c r="D100" i="3"/>
  <c r="D99" i="3"/>
  <c r="D72" i="3"/>
  <c r="D77" i="3"/>
  <c r="D42" i="3"/>
  <c r="D39" i="3"/>
  <c r="D37" i="3"/>
  <c r="D23" i="3"/>
  <c r="D55" i="3"/>
  <c r="D76" i="3" l="1"/>
  <c r="F213" i="3"/>
  <c r="F223" i="3" l="1"/>
  <c r="F218" i="3"/>
  <c r="F221" i="3"/>
  <c r="F217" i="3"/>
  <c r="F224" i="3" s="1"/>
  <c r="F222" i="3"/>
  <c r="F219" i="3"/>
  <c r="F220" i="3"/>
  <c r="F226" i="3" l="1"/>
  <c r="F229" i="3" s="1"/>
</calcChain>
</file>

<file path=xl/sharedStrings.xml><?xml version="1.0" encoding="utf-8"?>
<sst xmlns="http://schemas.openxmlformats.org/spreadsheetml/2006/main" count="365" uniqueCount="178">
  <si>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</si>
  <si>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</si>
  <si>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</si>
  <si>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</si>
  <si>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</si>
  <si>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</si>
  <si>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</si>
  <si>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</si>
  <si>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</si>
  <si>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</si>
  <si>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</si>
  <si>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mt2</t>
  </si>
  <si>
    <t>ml</t>
  </si>
  <si>
    <t>und</t>
  </si>
  <si>
    <t xml:space="preserve">REPARACIONES </t>
  </si>
  <si>
    <t xml:space="preserve">Reparación de 5 Aulas </t>
  </si>
  <si>
    <t>mt²</t>
  </si>
  <si>
    <t>unds</t>
  </si>
  <si>
    <t>Reparaciones  en ventanas: lijado, colocación operadores y aplicación con compresor de pintura blanca esmaltada con brillo</t>
  </si>
  <si>
    <t xml:space="preserve">Pintura acrílica en muros, vigas y techo </t>
  </si>
  <si>
    <t>Pintura satinada en muros hasta 1.50 mts SNP</t>
  </si>
  <si>
    <t xml:space="preserve">Pintura en bordillos de acera </t>
  </si>
  <si>
    <t xml:space="preserve">Pintura de mantenimiento en protectores </t>
  </si>
  <si>
    <t xml:space="preserve">EXTERIORES </t>
  </si>
  <si>
    <t>m2</t>
  </si>
  <si>
    <t xml:space="preserve">TERMINACIONES </t>
  </si>
  <si>
    <t xml:space="preserve">INSTALACION SANITARIA </t>
  </si>
  <si>
    <t>p.a</t>
  </si>
  <si>
    <t>Unds</t>
  </si>
  <si>
    <t xml:space="preserve">TERMINACION DE PISOS </t>
  </si>
  <si>
    <t xml:space="preserve">PORTAJE </t>
  </si>
  <si>
    <t xml:space="preserve">VENTANAS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</si>
  <si>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</si>
  <si>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</si>
  <si>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</si>
  <si>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>MISCELANEOS</t>
  </si>
  <si>
    <t xml:space="preserve">ELECTRICIDAD INTERIOR </t>
  </si>
  <si>
    <t xml:space="preserve">Breaker de 30 amp. </t>
  </si>
  <si>
    <t xml:space="preserve">Terminación de Techos : </t>
  </si>
  <si>
    <t>Impermeab. en lona asfáltica de 4mm (granular)</t>
  </si>
  <si>
    <t xml:space="preserve">Terminación de Superficies </t>
  </si>
  <si>
    <t xml:space="preserve">Terminación de Pisos </t>
  </si>
  <si>
    <t xml:space="preserve">Instalación Sanitaria </t>
  </si>
  <si>
    <t xml:space="preserve">Puertas y Ventanas </t>
  </si>
  <si>
    <t xml:space="preserve">Aceras Perimetral </t>
  </si>
  <si>
    <t>Pinturas</t>
  </si>
  <si>
    <t>Pintura Acrílica para muros y techos (incluye sheetrock)</t>
  </si>
  <si>
    <t xml:space="preserve">Revestimientos </t>
  </si>
  <si>
    <t xml:space="preserve">Acabados </t>
  </si>
  <si>
    <t xml:space="preserve">Instalaciones Sanitarias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</si>
  <si>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</si>
  <si>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</si>
  <si>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</si>
  <si>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</si>
  <si>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</si>
  <si>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</si>
  <si>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</si>
  <si>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</si>
  <si>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</si>
  <si>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</si>
  <si>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 xml:space="preserve">INSTALACIONES ELECTRICAS </t>
  </si>
  <si>
    <t>UD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</si>
  <si>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</si>
  <si>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</si>
  <si>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</si>
  <si>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</si>
  <si>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</si>
  <si>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</si>
  <si>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</si>
  <si>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</si>
  <si>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 xml:space="preserve">HERMANO CRISTOBAL 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</si>
  <si>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</si>
  <si>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</si>
  <si>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</si>
  <si>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</si>
  <si>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</si>
  <si>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</si>
  <si>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</si>
  <si>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>Ubicación Proyecto :</t>
  </si>
  <si>
    <t>Suministro y Mano de Obra Pintura Acrílica (en vigas y columnas de Verja)</t>
  </si>
  <si>
    <t>pa</t>
  </si>
  <si>
    <t>Siembra de Gri-gri de 5 pies</t>
  </si>
  <si>
    <t>Las Matas de Farfan, Prov. San Juan de la Maguana</t>
  </si>
  <si>
    <t xml:space="preserve"> Reparación de  Modulos de  Aulas,Cocina-Comedor, Miscelaneos </t>
  </si>
  <si>
    <t xml:space="preserve">Letrero de Promoción MINERD-OCI (Estruct. Metálica) </t>
  </si>
  <si>
    <t xml:space="preserve">Traslado de butacas en aulas existentes </t>
  </si>
  <si>
    <t>Reparación de puertas): aplicación de sandblasting, aplicación de antioxidante y con compresor la pintura blanca, esmaltada y con brillo</t>
  </si>
  <si>
    <t xml:space="preserve">Reparacion Piso de hormigon en área cívica </t>
  </si>
  <si>
    <t xml:space="preserve">Reparacion de Rampas para minusválidos (incluye señalización) </t>
  </si>
  <si>
    <t>Reparacion verja en malla ciclónica con bordillos de 3 lineas (incluye alambre de trinchera galvanizado)</t>
  </si>
  <si>
    <t xml:space="preserve">Acondicionamiento de base de tarja </t>
  </si>
  <si>
    <t>Limpieza Cámara Séptica doble de 3.50*3.00*2.00</t>
  </si>
  <si>
    <t>Limpieza de Registros de hormigón de 0.90*0.90*0.60</t>
  </si>
  <si>
    <t xml:space="preserve">Pintura en Bordillos de acceso (2 lineas) en aceras </t>
  </si>
  <si>
    <t xml:space="preserve">Reparacion de Acera de hormigón simple rastrillado </t>
  </si>
  <si>
    <t>Pintura en Jardineras cuadradas (3.50x1.80x0.40)</t>
  </si>
  <si>
    <t>Limpieza de cisterna para 4,000 Gal. (3.00x2.50x2.00)</t>
  </si>
  <si>
    <t xml:space="preserve">Limpieza de Cerámica de pared </t>
  </si>
  <si>
    <t xml:space="preserve">Limpieza de Piletas para duchas </t>
  </si>
  <si>
    <t>Limpieza de Cámara de inspección (0.80*0.80*0.60)</t>
  </si>
  <si>
    <t xml:space="preserve">Brillado y cristalizado de pisos </t>
  </si>
  <si>
    <t>ACERA PERIMETRAL</t>
  </si>
  <si>
    <t>PINTURA</t>
  </si>
  <si>
    <t>Pintura en Bordillos de 2 líneas perimetral a baño</t>
  </si>
  <si>
    <t>Reparacion de Acometida de 1½" desde cisterna - baño (incluye: excavación, tubo, m.o., acoples, piezas, materiales)</t>
  </si>
  <si>
    <t>Bombillos de bajo consumo, similar a 80W</t>
  </si>
  <si>
    <t xml:space="preserve">Globos de 6" </t>
  </si>
  <si>
    <t xml:space="preserve">Limpieza de cerámicas en paredes </t>
  </si>
  <si>
    <t>Pintura en protectores y puertas de hierro</t>
  </si>
  <si>
    <t xml:space="preserve">REPARACION AULA RURAL </t>
  </si>
  <si>
    <t xml:space="preserve">Limpieza de Registros </t>
  </si>
  <si>
    <t>Limpieza de vertedero</t>
  </si>
  <si>
    <t xml:space="preserve">Acera Perimetral </t>
  </si>
  <si>
    <t xml:space="preserve">Pintura Satinada para muros interiores y exteriores h=1.50 mt </t>
  </si>
  <si>
    <t xml:space="preserve">AULA INICIAL </t>
  </si>
  <si>
    <t>Pintura sobre protectores de hierro</t>
  </si>
  <si>
    <t>Pintura Satinada para muros interiores y exteriores h=1.50 mt</t>
  </si>
  <si>
    <t xml:space="preserve"> COMEDOR -COCINA T1</t>
  </si>
  <si>
    <t>Limpieza de Cerámicas</t>
  </si>
  <si>
    <t>Reparaciones  en toldos: lijado, colocación operadores y aplicación con compresor de pintura blanca esmaltada con brillo</t>
  </si>
  <si>
    <t>Pintura sobre Escalera tipo marinera (tubos cuad. 1½" y peldaños Ø½" liso)</t>
  </si>
  <si>
    <t>Limpieza de Trampa de grasa (1.00x1.00x0.60)</t>
  </si>
  <si>
    <t xml:space="preserve">Limpieza de Registros (0.80x0.80x0.60) </t>
  </si>
  <si>
    <t>Limpieza de Vertedero  revestido en cerámica (completo)</t>
  </si>
  <si>
    <t>Reparacion de techo de  Aluzinc Acanalado</t>
  </si>
  <si>
    <t xml:space="preserve">Acera Frontal o Llegada </t>
  </si>
  <si>
    <t xml:space="preserve">Reparacion de Rampas para Minusválido (incluye Señalización) </t>
  </si>
  <si>
    <t xml:space="preserve">Pintura de Bordillos para jardineras de 0.40mt SNP </t>
  </si>
  <si>
    <t xml:space="preserve">Limpieza de Plafones Machiembrado de PVC en baños </t>
  </si>
  <si>
    <t>Suministro y Mano de Obra Pintura Acrílica ( Muros) en plaza civica</t>
  </si>
  <si>
    <t>Suministro y Mano de Obra Pintura Acrílica ( Muros) cancha</t>
  </si>
  <si>
    <t>Suministro y Mano de Obra Pintura Acrílica ( Muros) Escalones 1, proximo direccion</t>
  </si>
  <si>
    <r>
      <t>Pintura en piso de 1/2 cancha :</t>
    </r>
    <r>
      <rPr>
        <b/>
        <sz val="10"/>
        <color rgb="FF000000"/>
        <rFont val="Calibri"/>
        <family val="2"/>
        <scheme val="minor"/>
      </rPr>
      <t xml:space="preserve"> tennis court</t>
    </r>
    <r>
      <rPr>
        <sz val="10"/>
        <color rgb="FF000000"/>
        <rFont val="Calibri"/>
        <family val="2"/>
        <scheme val="minor"/>
      </rPr>
      <t xml:space="preserve"> en area de juego y de tránsito blanca en lineas de demarcación</t>
    </r>
  </si>
  <si>
    <t xml:space="preserve">Acondicionamiento de base de asta de  bandera </t>
  </si>
  <si>
    <t xml:space="preserve"> BAÑO R1</t>
  </si>
  <si>
    <r>
      <rPr>
        <i/>
        <sz val="10"/>
        <color indexed="8"/>
        <rFont val="Calibri"/>
        <family val="2"/>
      </rPr>
      <t>Acondicionamiento de orinales</t>
    </r>
    <r>
      <rPr>
        <sz val="10"/>
        <color indexed="8"/>
        <rFont val="Calibri"/>
        <family val="2"/>
      </rPr>
      <t>, incluye: demolición y reposición de cerámica para ranurado y colocación de manguera flexible, llave angular, cubrefaltas, sifón , válvula pequeña "push" para control de agua, desmonte y montura de orinal,sellado con silicón transparente antihongo,</t>
    </r>
    <r>
      <rPr>
        <sz val="10"/>
        <color indexed="8"/>
        <rFont val="Calibri"/>
        <family val="2"/>
      </rPr>
      <t>limpieza general y mano de obra</t>
    </r>
  </si>
  <si>
    <r>
      <t>ACONDICIONAMIENTO DE INODOROS,</t>
    </r>
    <r>
      <rPr>
        <b/>
        <i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 incluye: manguera flexible cromada, llave angular, cubrefaltas, accesorios de tanque, tornillos de tanque, Tapa de inodoros, desmonte y montura de inodoros, junta de cera, sellado con silicón transparente antihongo,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limpieza general y Mano de Obra</t>
    </r>
  </si>
  <si>
    <t>Limpieza y colocación de accesorios para lavamanos (incl. llave monomando)</t>
  </si>
  <si>
    <t>Resane de acera perimetral (aplicación de Concrete Renew de Mapei)</t>
  </si>
  <si>
    <t xml:space="preserve">Interruptor sencillo </t>
  </si>
  <si>
    <t xml:space="preserve">Interruptor doble </t>
  </si>
  <si>
    <r>
      <t>Acondicionamiento de inodoros,  incluye: manguera flexible cromada, llave angular, cubrefaltas, accesorios de tanque, tornillos de tanque, Tapa de inodoros, desmonte y montura de inodoros, junta de cera, sellado con silicón transparente antihongo,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limpieza general y Mano de Obra</t>
    </r>
  </si>
  <si>
    <r>
      <t xml:space="preserve"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sz val="10"/>
        <color indexed="8"/>
        <rFont val="Calibri"/>
        <family val="2"/>
      </rPr>
      <t>limpieza general y mano de obra</t>
    </r>
  </si>
  <si>
    <t xml:space="preserve">Remocion y bote de impermeabilizante </t>
  </si>
  <si>
    <t>Limpieza de techo (con máquina hidrolavadora de 2500 psi)</t>
  </si>
  <si>
    <t xml:space="preserve">Suministro e instalacion de  interruptores sencillo. </t>
  </si>
  <si>
    <t>Suministro e instalacion de interruptores doble.</t>
  </si>
  <si>
    <t xml:space="preserve">Suministro e instalacion de interruptores tres vias en area  de comedor. </t>
  </si>
  <si>
    <t>Suministro e instalacion de Tomacorrientes Doble 120V</t>
  </si>
  <si>
    <t>AULA RURAL + BAÑO</t>
  </si>
  <si>
    <t xml:space="preserve">Limpieza vertedero </t>
  </si>
  <si>
    <t xml:space="preserve">Aprobado Por: </t>
  </si>
  <si>
    <t>Encdo. Unidad de Infraestructura (OCI)</t>
  </si>
  <si>
    <t>Resane en piso de cancha</t>
  </si>
  <si>
    <t>Pintura en columnas de cancha</t>
  </si>
  <si>
    <t>TERMINACION DE TECHO</t>
  </si>
  <si>
    <t>AULAS EXISTENTES</t>
  </si>
  <si>
    <t>Inversor</t>
  </si>
  <si>
    <t>Baterias</t>
  </si>
  <si>
    <t>u</t>
  </si>
  <si>
    <t>Base de baterias</t>
  </si>
  <si>
    <t>Cables para baterias</t>
  </si>
  <si>
    <t>Colocar base y baterias</t>
  </si>
  <si>
    <t>Partidas miscelaneas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</si>
  <si>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</si>
  <si>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</si>
  <si>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</si>
  <si>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</si>
  <si>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</si>
  <si>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Jardineria</t>
  </si>
  <si>
    <t>Panete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</si>
  <si>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</si>
  <si>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</si>
  <si>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</si>
  <si>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</si>
  <si>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</si>
  <si>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</si>
  <si>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Reparacion de Techos de aluzinc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</si>
</sst>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#,##0.000"/>
    <numFmt numFmtId="181" formatCode="#,##0.00\ &quot;M³S&quot;"/>
    <numFmt numFmtId="182" formatCode="@\ &quot;:&quot;\ \ "/>
    <numFmt numFmtId="183" formatCode="#,##0.00\ &quot;KM&quot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3" tint="-0.249977111117893"/>
      <name val="Batang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u/>
      <sz val="8"/>
      <name val="Arial Bold Italic"/>
    </font>
    <font>
      <b/>
      <u/>
      <sz val="10"/>
      <color rgb="FF002060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indexed="8"/>
      <name val="Calibri"/>
      <family val="2"/>
    </font>
    <font>
      <sz val="10"/>
      <color theme="1"/>
      <name val="Times New Roman"/>
      <family val="1"/>
    </font>
    <font>
      <b/>
      <sz val="9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14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165" fontId="18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0" fontId="20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75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8" fillId="0" borderId="0"/>
    <xf numFmtId="0" fontId="18" fillId="0" borderId="0"/>
    <xf numFmtId="0" fontId="20" fillId="0" borderId="0"/>
    <xf numFmtId="0" fontId="20" fillId="0" borderId="0"/>
    <xf numFmtId="176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0" fillId="0" borderId="0" applyFill="0">
      <alignment horizontal="center"/>
    </xf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177" fontId="33" fillId="0" borderId="0"/>
    <xf numFmtId="177" fontId="33" fillId="0" borderId="0"/>
    <xf numFmtId="0" fontId="19" fillId="0" borderId="0"/>
    <xf numFmtId="0" fontId="18" fillId="0" borderId="0"/>
    <xf numFmtId="0" fontId="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34" fillId="22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8" fillId="36" borderId="14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39" fillId="37" borderId="19" applyNumberFormat="0" applyAlignment="0" applyProtection="0"/>
    <xf numFmtId="4" fontId="41" fillId="38" borderId="0" applyNumberFormat="0" applyBorder="0" applyAlignment="0" applyProtection="0">
      <alignment horizontal="center"/>
    </xf>
    <xf numFmtId="4" fontId="41" fillId="39" borderId="0" applyNumberFormat="0" applyBorder="0" applyAlignment="0" applyProtection="0">
      <alignment horizontal="center"/>
    </xf>
    <xf numFmtId="4" fontId="41" fillId="39" borderId="0" applyNumberFormat="0" applyBorder="0" applyAlignment="0" applyProtection="0">
      <alignment horizont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37" fillId="8" borderId="0" applyNumberFormat="0" applyBorder="0" applyAlignment="0" applyProtection="0"/>
    <xf numFmtId="0" fontId="42" fillId="0" borderId="0" applyNumberFormat="0" applyFill="0" applyBorder="0" applyAlignment="0" applyProtection="0"/>
    <xf numFmtId="0" fontId="44" fillId="0" borderId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43" fillId="35" borderId="14" applyNumberFormat="0" applyAlignment="0" applyProtection="0"/>
    <xf numFmtId="0" fontId="43" fillId="35" borderId="14" applyNumberFormat="0" applyAlignment="0" applyProtection="0"/>
    <xf numFmtId="0" fontId="40" fillId="0" borderId="20" applyNumberFormat="0" applyFill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4" fillId="0" borderId="0" applyFont="0" applyFill="0" applyBorder="0" applyAlignment="0" applyProtection="0"/>
    <xf numFmtId="181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30" fillId="0" borderId="0" applyFill="0">
      <alignment horizontal="center"/>
    </xf>
    <xf numFmtId="0" fontId="1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20" fillId="34" borderId="21" applyNumberFormat="0" applyFont="0" applyAlignment="0" applyProtection="0"/>
    <xf numFmtId="0" fontId="34" fillId="36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36" borderId="18" applyNumberFormat="0" applyAlignment="0" applyProtection="0"/>
    <xf numFmtId="0" fontId="34" fillId="36" borderId="18" applyNumberFormat="0" applyAlignment="0" applyProtection="0"/>
    <xf numFmtId="0" fontId="34" fillId="36" borderId="18" applyNumberFormat="0" applyAlignment="0" applyProtection="0"/>
    <xf numFmtId="0" fontId="34" fillId="36" borderId="18" applyNumberFormat="0" applyAlignment="0" applyProtection="0"/>
    <xf numFmtId="0" fontId="34" fillId="36" borderId="18" applyNumberFormat="0" applyAlignment="0" applyProtection="0"/>
    <xf numFmtId="0" fontId="34" fillId="36" borderId="18" applyNumberFormat="0" applyAlignment="0" applyProtection="0"/>
    <xf numFmtId="4" fontId="48" fillId="0" borderId="0" applyNumberFormat="0" applyFill="0" applyBorder="0" applyAlignment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40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indent="1"/>
    </xf>
    <xf numFmtId="0" fontId="4" fillId="2" borderId="0" xfId="0" applyFont="1" applyFill="1" applyAlignment="1" applyProtection="1">
      <alignment vertical="center"/>
      <protection locked="0"/>
    </xf>
    <xf numFmtId="4" fontId="12" fillId="3" borderId="4" xfId="0" applyNumberFormat="1" applyFont="1" applyFill="1" applyBorder="1" applyAlignment="1" applyProtection="1">
      <alignment horizontal="center" vertical="center"/>
    </xf>
    <xf numFmtId="4" fontId="12" fillId="3" borderId="8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164" fontId="13" fillId="3" borderId="12" xfId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horizontal="right" vertical="center" indent="1"/>
    </xf>
    <xf numFmtId="4" fontId="4" fillId="2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vertical="center" wrapText="1"/>
    </xf>
    <xf numFmtId="4" fontId="4" fillId="2" borderId="0" xfId="2" applyNumberFormat="1" applyFont="1" applyFill="1" applyBorder="1" applyAlignment="1" applyProtection="1">
      <alignment vertical="center"/>
    </xf>
    <xf numFmtId="164" fontId="11" fillId="3" borderId="1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10" fontId="4" fillId="2" borderId="0" xfId="2" applyNumberFormat="1" applyFont="1" applyFill="1" applyBorder="1" applyAlignment="1" applyProtection="1">
      <alignment horizontal="right" vertical="center" inden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49" fontId="51" fillId="0" borderId="0" xfId="493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5" fontId="51" fillId="0" borderId="0" xfId="0" applyNumberFormat="1" applyFont="1" applyFill="1" applyBorder="1" applyAlignment="1">
      <alignment horizontal="center" vertical="center"/>
    </xf>
    <xf numFmtId="165" fontId="4" fillId="0" borderId="0" xfId="395" applyNumberFormat="1" applyFont="1" applyBorder="1" applyAlignment="1" applyProtection="1">
      <alignment vertical="center"/>
      <protection locked="0"/>
    </xf>
    <xf numFmtId="165" fontId="51" fillId="0" borderId="0" xfId="493" applyNumberFormat="1" applyFont="1" applyBorder="1" applyAlignment="1"/>
    <xf numFmtId="0" fontId="4" fillId="0" borderId="0" xfId="395" applyFont="1" applyFill="1" applyBorder="1" applyAlignment="1" applyProtection="1">
      <alignment horizontal="center" vertical="center"/>
      <protection locked="0"/>
    </xf>
    <xf numFmtId="165" fontId="4" fillId="0" borderId="0" xfId="395" applyNumberFormat="1" applyFont="1" applyFill="1" applyBorder="1" applyAlignment="1" applyProtection="1">
      <alignment vertical="center"/>
      <protection locked="0"/>
    </xf>
    <xf numFmtId="0" fontId="4" fillId="0" borderId="0" xfId="395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4" fontId="12" fillId="3" borderId="5" xfId="0" applyNumberFormat="1" applyFont="1" applyFill="1" applyBorder="1" applyAlignment="1" applyProtection="1">
      <alignment horizontal="center" vertical="center"/>
    </xf>
    <xf numFmtId="4" fontId="12" fillId="3" borderId="9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165" fontId="4" fillId="0" borderId="0" xfId="0" applyNumberFormat="1" applyFont="1" applyBorder="1" applyAlignment="1">
      <alignment horizontal="right" vertical="center" indent="1"/>
    </xf>
    <xf numFmtId="49" fontId="53" fillId="0" borderId="0" xfId="0" applyNumberFormat="1" applyFont="1" applyAlignment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55" fillId="0" borderId="0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49" fontId="59" fillId="0" borderId="0" xfId="0" applyNumberFormat="1" applyFont="1" applyAlignment="1" applyProtection="1">
      <alignment wrapText="1"/>
    </xf>
    <xf numFmtId="165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top" wrapText="1"/>
    </xf>
    <xf numFmtId="0" fontId="4" fillId="0" borderId="0" xfId="0" applyFont="1" applyBorder="1" applyAlignment="1" applyProtection="1">
      <alignment vertical="center" wrapText="1"/>
    </xf>
    <xf numFmtId="0" fontId="6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right" vertical="center" indent="1"/>
      <protection locked="0"/>
    </xf>
    <xf numFmtId="4" fontId="4" fillId="2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165" fontId="5" fillId="0" borderId="0" xfId="493" applyFont="1" applyBorder="1" applyAlignment="1">
      <alignment horizontal="right" vertical="center" indent="1"/>
    </xf>
    <xf numFmtId="165" fontId="5" fillId="0" borderId="0" xfId="493" applyFont="1" applyAlignment="1">
      <alignment vertical="center"/>
    </xf>
    <xf numFmtId="0" fontId="63" fillId="0" borderId="0" xfId="0" applyFont="1" applyFill="1" applyBorder="1" applyAlignment="1"/>
    <xf numFmtId="49" fontId="5" fillId="0" borderId="0" xfId="493" applyNumberFormat="1" applyFont="1" applyBorder="1" applyAlignment="1">
      <alignment horizontal="center"/>
    </xf>
    <xf numFmtId="168" fontId="51" fillId="0" borderId="0" xfId="493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2" fontId="65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5" fontId="5" fillId="0" borderId="0" xfId="493" applyFont="1" applyFill="1" applyBorder="1" applyAlignment="1">
      <alignment horizontal="center" vertical="center"/>
    </xf>
    <xf numFmtId="0" fontId="5" fillId="0" borderId="0" xfId="0" applyFont="1"/>
    <xf numFmtId="165" fontId="5" fillId="0" borderId="0" xfId="493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6" fillId="0" borderId="0" xfId="0" applyFont="1" applyFill="1" applyAlignment="1">
      <alignment vertical="center"/>
    </xf>
    <xf numFmtId="0" fontId="5" fillId="0" borderId="0" xfId="153" applyFont="1" applyFill="1" applyBorder="1" applyAlignment="1">
      <alignment vertical="center" wrapText="1"/>
    </xf>
    <xf numFmtId="0" fontId="5" fillId="0" borderId="0" xfId="153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 applyBorder="1" applyAlignment="1">
      <alignment horizontal="right" vertical="center"/>
    </xf>
    <xf numFmtId="4" fontId="4" fillId="2" borderId="0" xfId="0" applyNumberFormat="1" applyFont="1" applyFill="1" applyBorder="1" applyAlignment="1" applyProtection="1">
      <alignment horizontal="center" vertical="center"/>
      <protection locked="0"/>
    </xf>
    <xf numFmtId="4" fontId="4" fillId="2" borderId="26" xfId="0" applyNumberFormat="1" applyFont="1" applyFill="1" applyBorder="1" applyAlignment="1" applyProtection="1">
      <alignment horizontal="center" vertical="center"/>
      <protection locked="0"/>
    </xf>
    <xf numFmtId="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13" fillId="3" borderId="10" xfId="1" applyFont="1" applyFill="1" applyBorder="1" applyAlignment="1" applyProtection="1">
      <alignment horizontal="center" vertical="center" wrapText="1"/>
    </xf>
    <xf numFmtId="164" fontId="13" fillId="3" borderId="11" xfId="1" applyFont="1" applyFill="1" applyBorder="1" applyAlignment="1" applyProtection="1">
      <alignment horizontal="center" vertical="center" wrapText="1"/>
    </xf>
    <xf numFmtId="164" fontId="11" fillId="3" borderId="10" xfId="1" applyFont="1" applyFill="1" applyBorder="1" applyAlignment="1" applyProtection="1">
      <alignment horizontal="center" vertical="center" wrapText="1"/>
    </xf>
    <xf numFmtId="164" fontId="11" fillId="3" borderId="11" xfId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4" fontId="12" fillId="3" borderId="3" xfId="0" applyNumberFormat="1" applyFont="1" applyFill="1" applyBorder="1" applyAlignment="1" applyProtection="1">
      <alignment horizontal="center" vertical="center"/>
    </xf>
    <xf numFmtId="4" fontId="12" fillId="3" borderId="7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</cellXfs>
  <cellStyles count="494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219"/>
    <cellStyle name="20% - Énfasis1 2 2" xfId="220"/>
    <cellStyle name="20% - Énfasis1 3" xfId="221"/>
    <cellStyle name="20% - Énfasis1 3 2" xfId="222"/>
    <cellStyle name="20% - Énfasis1 4" xfId="223"/>
    <cellStyle name="20% - Énfasis1 4 2" xfId="224"/>
    <cellStyle name="20% - Énfasis2 2" xfId="225"/>
    <cellStyle name="20% - Énfasis2 2 2" xfId="226"/>
    <cellStyle name="20% - Énfasis2 3" xfId="227"/>
    <cellStyle name="20% - Énfasis2 3 2" xfId="228"/>
    <cellStyle name="20% - Énfasis2 4" xfId="229"/>
    <cellStyle name="20% - Énfasis2 4 2" xfId="230"/>
    <cellStyle name="20% - Énfasis3 2" xfId="231"/>
    <cellStyle name="20% - Énfasis3 2 2" xfId="232"/>
    <cellStyle name="20% - Énfasis3 3" xfId="233"/>
    <cellStyle name="20% - Énfasis3 3 2" xfId="234"/>
    <cellStyle name="20% - Énfasis3 4" xfId="235"/>
    <cellStyle name="20% - Énfasis3 4 2" xfId="236"/>
    <cellStyle name="20% - Énfasis4 2" xfId="237"/>
    <cellStyle name="20% - Énfasis4 2 2" xfId="238"/>
    <cellStyle name="20% - Énfasis4 3" xfId="239"/>
    <cellStyle name="20% - Énfasis4 3 2" xfId="240"/>
    <cellStyle name="20% - Énfasis4 4" xfId="241"/>
    <cellStyle name="20% - Énfasis4 4 2" xfId="242"/>
    <cellStyle name="20% - Énfasis5 2" xfId="243"/>
    <cellStyle name="20% - Énfasis5 2 2" xfId="244"/>
    <cellStyle name="20% - Énfasis5 3" xfId="245"/>
    <cellStyle name="20% - Énfasis5 3 2" xfId="246"/>
    <cellStyle name="20% - Énfasis5 4" xfId="247"/>
    <cellStyle name="20% - Énfasis5 4 2" xfId="248"/>
    <cellStyle name="20% - Énfasis6 2" xfId="249"/>
    <cellStyle name="20% - Énfasis6 2 2" xfId="250"/>
    <cellStyle name="20% - Énfasis6 3" xfId="251"/>
    <cellStyle name="20% - Énfasis6 3 2" xfId="252"/>
    <cellStyle name="20% - Énfasis6 4" xfId="253"/>
    <cellStyle name="20% - Énfasis6 4 2" xfId="25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40% - Énfasis1 2" xfId="255"/>
    <cellStyle name="40% - Énfasis1 2 2" xfId="256"/>
    <cellStyle name="40% - Énfasis1 3" xfId="257"/>
    <cellStyle name="40% - Énfasis1 3 2" xfId="258"/>
    <cellStyle name="40% - Énfasis1 4" xfId="259"/>
    <cellStyle name="40% - Énfasis1 4 2" xfId="260"/>
    <cellStyle name="40% - Énfasis2 2" xfId="261"/>
    <cellStyle name="40% - Énfasis2 2 2" xfId="262"/>
    <cellStyle name="40% - Énfasis2 3" xfId="263"/>
    <cellStyle name="40% - Énfasis2 3 2" xfId="264"/>
    <cellStyle name="40% - Énfasis2 4" xfId="265"/>
    <cellStyle name="40% - Énfasis2 4 2" xfId="266"/>
    <cellStyle name="40% - Énfasis3 2" xfId="267"/>
    <cellStyle name="40% - Énfasis3 2 2" xfId="268"/>
    <cellStyle name="40% - Énfasis3 3" xfId="269"/>
    <cellStyle name="40% - Énfasis3 3 2" xfId="270"/>
    <cellStyle name="40% - Énfasis3 4" xfId="271"/>
    <cellStyle name="40% - Énfasis3 4 2" xfId="272"/>
    <cellStyle name="40% - Énfasis4 2" xfId="273"/>
    <cellStyle name="40% - Énfasis4 2 2" xfId="274"/>
    <cellStyle name="40% - Énfasis4 3" xfId="275"/>
    <cellStyle name="40% - Énfasis4 3 2" xfId="276"/>
    <cellStyle name="40% - Énfasis4 4" xfId="277"/>
    <cellStyle name="40% - Énfasis4 4 2" xfId="278"/>
    <cellStyle name="40% - Énfasis5 2" xfId="279"/>
    <cellStyle name="40% - Énfasis5 2 2" xfId="280"/>
    <cellStyle name="40% - Énfasis5 3" xfId="281"/>
    <cellStyle name="40% - Énfasis5 3 2" xfId="282"/>
    <cellStyle name="40% - Énfasis5 4" xfId="283"/>
    <cellStyle name="40% - Énfasis5 4 2" xfId="284"/>
    <cellStyle name="40% - Énfasis6 2" xfId="285"/>
    <cellStyle name="40% - Énfasis6 2 2" xfId="286"/>
    <cellStyle name="40% - Énfasis6 3" xfId="287"/>
    <cellStyle name="40% - Énfasis6 3 2" xfId="288"/>
    <cellStyle name="40% - Énfasis6 4" xfId="289"/>
    <cellStyle name="40% - Énfasis6 4 2" xfId="290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291"/>
    <cellStyle name="60% - Énfasis1 3" xfId="292"/>
    <cellStyle name="60% - Énfasis1 4" xfId="293"/>
    <cellStyle name="60% - Énfasis2 2" xfId="294"/>
    <cellStyle name="60% - Énfasis2 3" xfId="295"/>
    <cellStyle name="60% - Énfasis2 4" xfId="296"/>
    <cellStyle name="60% - Énfasis3 2" xfId="297"/>
    <cellStyle name="60% - Énfasis3 3" xfId="298"/>
    <cellStyle name="60% - Énfasis3 4" xfId="299"/>
    <cellStyle name="60% - Énfasis4 2" xfId="300"/>
    <cellStyle name="60% - Énfasis4 3" xfId="301"/>
    <cellStyle name="60% - Énfasis4 4" xfId="302"/>
    <cellStyle name="60% - Énfasis5 2" xfId="303"/>
    <cellStyle name="60% - Énfasis5 3" xfId="304"/>
    <cellStyle name="60% - Énfasis5 4" xfId="305"/>
    <cellStyle name="60% - Énfasis6 2" xfId="306"/>
    <cellStyle name="60% - Énfasis6 3" xfId="307"/>
    <cellStyle name="60% - Énfasis6 4" xfId="308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Buena 2" xfId="309"/>
    <cellStyle name="Buena 3" xfId="310"/>
    <cellStyle name="Buena 4" xfId="311"/>
    <cellStyle name="Calculation" xfId="40"/>
    <cellStyle name="Calculation 2" xfId="312"/>
    <cellStyle name="Cálculo 2" xfId="313"/>
    <cellStyle name="Cálculo 2 2" xfId="314"/>
    <cellStyle name="Cálculo 3" xfId="315"/>
    <cellStyle name="Cálculo 3 2" xfId="316"/>
    <cellStyle name="Cálculo 4" xfId="317"/>
    <cellStyle name="Cálculo 4 2" xfId="318"/>
    <cellStyle name="Celda de comprobación 2" xfId="319"/>
    <cellStyle name="Celda de comprobación 3" xfId="320"/>
    <cellStyle name="Celda de comprobación 4" xfId="321"/>
    <cellStyle name="Celda vinculada 2" xfId="322"/>
    <cellStyle name="Celda vinculada 3" xfId="323"/>
    <cellStyle name="Celda vinculada 4" xfId="324"/>
    <cellStyle name="Check Cell" xfId="325"/>
    <cellStyle name="Comma" xfId="493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Emphasis 1" xfId="326"/>
    <cellStyle name="Emphasis 2" xfId="327"/>
    <cellStyle name="Emphasis 3" xfId="328"/>
    <cellStyle name="Encabezado 4 2" xfId="329"/>
    <cellStyle name="Encabezado 4 3" xfId="330"/>
    <cellStyle name="Encabezado 4 4" xfId="331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1 2" xfId="332"/>
    <cellStyle name="Énfasis1 3" xfId="333"/>
    <cellStyle name="Énfasis1 4" xfId="334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2 2" xfId="335"/>
    <cellStyle name="Énfasis2 3" xfId="336"/>
    <cellStyle name="Énfasis2 4" xfId="337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3 2" xfId="338"/>
    <cellStyle name="Énfasis3 3" xfId="339"/>
    <cellStyle name="Énfasis3 4" xfId="340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4 2" xfId="341"/>
    <cellStyle name="Énfasis4 3" xfId="342"/>
    <cellStyle name="Énfasis4 4" xfId="343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5 2" xfId="344"/>
    <cellStyle name="Énfasis5 3" xfId="345"/>
    <cellStyle name="Énfasis5 4" xfId="346"/>
    <cellStyle name="Énfasis6 - 20%" xfId="92"/>
    <cellStyle name="Énfasis6 - 20% 2" xfId="93"/>
    <cellStyle name="Énfasis6 - 40%" xfId="94"/>
    <cellStyle name="Énfasis6 - 40% 2" xfId="95"/>
    <cellStyle name="Énfasis6 - 60%" xfId="96"/>
    <cellStyle name="Énfasis6 2" xfId="347"/>
    <cellStyle name="Énfasis6 3" xfId="348"/>
    <cellStyle name="Énfasis6 4" xfId="349"/>
    <cellStyle name="Entrada 2" xfId="350"/>
    <cellStyle name="Entrada 2 2" xfId="351"/>
    <cellStyle name="Entrada 3" xfId="352"/>
    <cellStyle name="Entrada 3 2" xfId="353"/>
    <cellStyle name="Entrada 4" xfId="354"/>
    <cellStyle name="Entrada 4 2" xfId="355"/>
    <cellStyle name="Euro" xfId="97"/>
    <cellStyle name="Euro 2" xfId="98"/>
    <cellStyle name="Euro 2 2" xfId="99"/>
    <cellStyle name="Euro_Analisis Barahona" xfId="100"/>
    <cellStyle name="Explanatory Text" xfId="101"/>
    <cellStyle name="Good" xfId="356"/>
    <cellStyle name="Heading 1" xfId="102"/>
    <cellStyle name="Heading 2" xfId="103"/>
    <cellStyle name="Heading 3" xfId="104"/>
    <cellStyle name="Heading 4" xfId="357"/>
    <cellStyle name="Hipervínculo visitado 2" xfId="358"/>
    <cellStyle name="Incorrecto 2" xfId="359"/>
    <cellStyle name="Incorrecto 3" xfId="360"/>
    <cellStyle name="Incorrecto 4" xfId="361"/>
    <cellStyle name="Input" xfId="362"/>
    <cellStyle name="Input 2" xfId="363"/>
    <cellStyle name="Linked Cell" xfId="364"/>
    <cellStyle name="Millares 10" xfId="365"/>
    <cellStyle name="Millares 10 2" xfId="105"/>
    <cellStyle name="Millares 10 3" xfId="218"/>
    <cellStyle name="Millares 11" xfId="366"/>
    <cellStyle name="Millares 11 2" xfId="106"/>
    <cellStyle name="Millares 12 3" xfId="367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2 5" xfId="368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8 2" xfId="369"/>
    <cellStyle name="Millares 9" xfId="143"/>
    <cellStyle name="Moneda [0] 2" xfId="370"/>
    <cellStyle name="Moneda 17" xfId="371"/>
    <cellStyle name="Moneda 18" xfId="372"/>
    <cellStyle name="Moneda 19" xfId="373"/>
    <cellStyle name="Moneda 2" xfId="144"/>
    <cellStyle name="Moneda 2 2" xfId="145"/>
    <cellStyle name="Moneda 2 2 2" xfId="146"/>
    <cellStyle name="Moneda 2 2 5" xfId="374"/>
    <cellStyle name="Moneda 2 3" xfId="147"/>
    <cellStyle name="Moneda 2 4" xfId="375"/>
    <cellStyle name="Moneda 2 4 2" xfId="217"/>
    <cellStyle name="Moneda 2 5" xfId="376"/>
    <cellStyle name="Moneda 20" xfId="377"/>
    <cellStyle name="Moneda 3" xfId="148"/>
    <cellStyle name="Moneda 3 2" xfId="149"/>
    <cellStyle name="Moneda 4" xfId="150"/>
    <cellStyle name="Moneda 4 2" xfId="151"/>
    <cellStyle name="Moneda 5" xfId="378"/>
    <cellStyle name="Neutral 2" xfId="379"/>
    <cellStyle name="Neutral 3" xfId="380"/>
    <cellStyle name="Neutral 4" xfId="381"/>
    <cellStyle name="No-definido" xfId="382"/>
    <cellStyle name="Normal" xfId="0" builtinId="0"/>
    <cellStyle name="Normal - Style1" xfId="152"/>
    <cellStyle name="Normal 10" xfId="153"/>
    <cellStyle name="Normal 10 2" xfId="383"/>
    <cellStyle name="Normal 11" xfId="154"/>
    <cellStyle name="Normal 11 2" xfId="384"/>
    <cellStyle name="Normal 12" xfId="155"/>
    <cellStyle name="Normal 12 2" xfId="385"/>
    <cellStyle name="Normal 13" xfId="156"/>
    <cellStyle name="Normal 13 2" xfId="386"/>
    <cellStyle name="Normal 14" xfId="157"/>
    <cellStyle name="Normal 14 2" xfId="387"/>
    <cellStyle name="Normal 15" xfId="158"/>
    <cellStyle name="Normal 15 2" xfId="159"/>
    <cellStyle name="Normal 16" xfId="160"/>
    <cellStyle name="Normal 16 2" xfId="388"/>
    <cellStyle name="Normal 17" xfId="161"/>
    <cellStyle name="Normal 17 2" xfId="389"/>
    <cellStyle name="Normal 18" xfId="162"/>
    <cellStyle name="Normal 18 2" xfId="390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 2" xfId="391"/>
    <cellStyle name="Normal 2 33" xfId="169"/>
    <cellStyle name="Normal 2 33 2" xfId="170"/>
    <cellStyle name="Normal 2 4" xfId="171"/>
    <cellStyle name="Normal 2 5" xfId="172"/>
    <cellStyle name="Normal 2 5 2" xfId="173"/>
    <cellStyle name="Normal 2 6" xfId="392"/>
    <cellStyle name="Normal 2 7" xfId="174"/>
    <cellStyle name="Normal 2_Analisis y presupuesto de adicionales CAP GUERRA" xfId="393"/>
    <cellStyle name="Normal 20" xfId="175"/>
    <cellStyle name="Normal 20 2" xfId="394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395"/>
    <cellStyle name="Normal 28 2" xfId="396"/>
    <cellStyle name="Normal 29" xfId="397"/>
    <cellStyle name="Normal 3" xfId="183"/>
    <cellStyle name="Normal 3 2" xfId="184"/>
    <cellStyle name="Normal 3 2 2" xfId="185"/>
    <cellStyle name="Normal 3 2 2 2" xfId="186"/>
    <cellStyle name="Normal 3 3" xfId="187"/>
    <cellStyle name="Normal 3 4" xfId="398"/>
    <cellStyle name="Normal 30" xfId="188"/>
    <cellStyle name="Normal 31" xfId="189"/>
    <cellStyle name="Normal 32" xfId="399"/>
    <cellStyle name="Normal 33" xfId="400"/>
    <cellStyle name="Normal 34" xfId="401"/>
    <cellStyle name="Normal 35" xfId="402"/>
    <cellStyle name="Normal 36" xfId="403"/>
    <cellStyle name="Normal 4" xfId="190"/>
    <cellStyle name="Normal 4 10" xfId="404"/>
    <cellStyle name="Normal 4 11" xfId="405"/>
    <cellStyle name="Normal 4 12" xfId="406"/>
    <cellStyle name="Normal 4 13" xfId="407"/>
    <cellStyle name="Normal 4 14" xfId="408"/>
    <cellStyle name="Normal 4 2" xfId="191"/>
    <cellStyle name="Normal 4 3" xfId="409"/>
    <cellStyle name="Normal 4 3 2" xfId="192"/>
    <cellStyle name="Normal 4 4" xfId="410"/>
    <cellStyle name="Normal 4 5" xfId="411"/>
    <cellStyle name="Normal 4 6" xfId="412"/>
    <cellStyle name="Normal 4 7" xfId="413"/>
    <cellStyle name="Normal 4 8" xfId="414"/>
    <cellStyle name="Normal 4 9" xfId="415"/>
    <cellStyle name="Normal 4_Rehabilitacion Muelle #05" xfId="416"/>
    <cellStyle name="Normal 5" xfId="193"/>
    <cellStyle name="Normal 5 10" xfId="417"/>
    <cellStyle name="Normal 5 11" xfId="418"/>
    <cellStyle name="Normal 5 12" xfId="419"/>
    <cellStyle name="Normal 5 13" xfId="420"/>
    <cellStyle name="Normal 5 14" xfId="421"/>
    <cellStyle name="Normal 5 2" xfId="194"/>
    <cellStyle name="Normal 5 3" xfId="422"/>
    <cellStyle name="Normal 5 4" xfId="423"/>
    <cellStyle name="Normal 5 5" xfId="424"/>
    <cellStyle name="Normal 5 6" xfId="425"/>
    <cellStyle name="Normal 5 7" xfId="426"/>
    <cellStyle name="Normal 5 8" xfId="427"/>
    <cellStyle name="Normal 5 9" xfId="428"/>
    <cellStyle name="Normal 5_Rehabilitacion Muelle #05" xfId="429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tas 2" xfId="430"/>
    <cellStyle name="Notas 2 2" xfId="431"/>
    <cellStyle name="Notas 3" xfId="432"/>
    <cellStyle name="Notas 3 2" xfId="433"/>
    <cellStyle name="Notas 4" xfId="434"/>
    <cellStyle name="Notas 4 2" xfId="435"/>
    <cellStyle name="Note" xfId="436"/>
    <cellStyle name="Note 2" xfId="437"/>
    <cellStyle name="Output" xfId="204"/>
    <cellStyle name="Output 2" xfId="438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439"/>
    <cellStyle name="Porcentaje 3" xfId="440"/>
    <cellStyle name="Porcentaje 3 2" xfId="441"/>
    <cellStyle name="Porcentaje 4" xfId="442"/>
    <cellStyle name="Porcentaje 4 2" xfId="443"/>
    <cellStyle name="Porcentual 2" xfId="211"/>
    <cellStyle name="Porcentual 2 2" xfId="212"/>
    <cellStyle name="Porcentual 2 3" xfId="444"/>
    <cellStyle name="Porcentual 2 4" xfId="445"/>
    <cellStyle name="Porcentual 2 5" xfId="446"/>
    <cellStyle name="Porcentual 2 6" xfId="447"/>
    <cellStyle name="Porcentual 3" xfId="213"/>
    <cellStyle name="Porcentual 3 10" xfId="448"/>
    <cellStyle name="Porcentual 3 11" xfId="449"/>
    <cellStyle name="Porcentual 3 12" xfId="450"/>
    <cellStyle name="Porcentual 3 13" xfId="451"/>
    <cellStyle name="Porcentual 3 14" xfId="452"/>
    <cellStyle name="Porcentual 3 2" xfId="453"/>
    <cellStyle name="Porcentual 3 3" xfId="454"/>
    <cellStyle name="Porcentual 3 4" xfId="455"/>
    <cellStyle name="Porcentual 3 5" xfId="456"/>
    <cellStyle name="Porcentual 3 6" xfId="457"/>
    <cellStyle name="Porcentual 3 7" xfId="458"/>
    <cellStyle name="Porcentual 3 8" xfId="459"/>
    <cellStyle name="Porcentual 3 9" xfId="460"/>
    <cellStyle name="Salida 2" xfId="461"/>
    <cellStyle name="Salida 2 2" xfId="462"/>
    <cellStyle name="Salida 3" xfId="463"/>
    <cellStyle name="Salida 3 2" xfId="464"/>
    <cellStyle name="Salida 4" xfId="465"/>
    <cellStyle name="Salida 4 2" xfId="466"/>
    <cellStyle name="Sheet Title" xfId="467"/>
    <cellStyle name="Texto de advertencia 2" xfId="468"/>
    <cellStyle name="Texto de advertencia 3" xfId="469"/>
    <cellStyle name="Texto de advertencia 4" xfId="470"/>
    <cellStyle name="Texto explicativo 2" xfId="471"/>
    <cellStyle name="Texto explicativo 3" xfId="472"/>
    <cellStyle name="Texto explicativo 4" xfId="473"/>
    <cellStyle name="Title" xfId="214"/>
    <cellStyle name="Título 1 2" xfId="474"/>
    <cellStyle name="Título 1 3" xfId="475"/>
    <cellStyle name="Título 1 4" xfId="476"/>
    <cellStyle name="Título 2 2" xfId="477"/>
    <cellStyle name="Título 2 3" xfId="478"/>
    <cellStyle name="Título 2 4" xfId="479"/>
    <cellStyle name="Título 3 2" xfId="480"/>
    <cellStyle name="Título 3 3" xfId="481"/>
    <cellStyle name="Título 3 4" xfId="482"/>
    <cellStyle name="Título 4" xfId="483"/>
    <cellStyle name="Título 5" xfId="484"/>
    <cellStyle name="Título 6" xfId="485"/>
    <cellStyle name="Título de hoja" xfId="215"/>
    <cellStyle name="Total 2" xfId="486"/>
    <cellStyle name="Total 2 2" xfId="487"/>
    <cellStyle name="Total 3" xfId="488"/>
    <cellStyle name="Total 3 2" xfId="489"/>
    <cellStyle name="Total 4" xfId="490"/>
    <cellStyle name="Total 4 2" xfId="491"/>
    <cellStyle name="Währung" xfId="216"/>
    <cellStyle name="Warning Text" xfId="4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123825</xdr:rowOff>
    </xdr:from>
    <xdr:to>
      <xdr:col>1</xdr:col>
      <xdr:colOff>1695450</xdr:colOff>
      <xdr:row>4</xdr:row>
      <xdr:rowOff>105832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23825"/>
          <a:ext cx="1647825" cy="772582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1</xdr:row>
      <xdr:rowOff>0</xdr:rowOff>
    </xdr:from>
    <xdr:to>
      <xdr:col>5</xdr:col>
      <xdr:colOff>981075</xdr:colOff>
      <xdr:row>4</xdr:row>
      <xdr:rowOff>84667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00025"/>
          <a:ext cx="2762250" cy="67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37"/>
  <sheetViews>
    <sheetView showGridLines="0" tabSelected="1" view="pageBreakPreview" topLeftCell="A4" zoomScaleNormal="100" zoomScaleSheetLayoutView="100" workbookViewId="0">
      <selection activeCell="E14" sqref="E14:F209"/>
    </sheetView>
  </sheetViews>
  <sheetFormatPr defaultColWidth="11.42578125" defaultRowHeight="15"/>
  <cols>
    <col min="1" max="1" width="5.140625" style="1" customWidth="1"/>
    <col min="2" max="2" width="50.28515625" style="12" customWidth="1"/>
    <col min="3" max="3" width="6.7109375" style="13" customWidth="1"/>
    <col min="4" max="4" width="11.140625" style="14" customWidth="1"/>
    <col min="5" max="5" width="13.140625" style="14" customWidth="1"/>
    <col min="6" max="6" width="16.42578125" style="14" bestFit="1" customWidth="1"/>
    <col min="7" max="16384" width="11.42578125" style="1"/>
  </cols>
  <sheetData>
    <row r="1" spans="1:6" ht="15.75">
      <c r="A1" s="114"/>
      <c r="B1" s="114"/>
      <c r="C1" s="114"/>
      <c r="D1" s="114"/>
      <c r="E1" s="114"/>
      <c r="F1" s="114"/>
    </row>
    <row r="2" spans="1:6" ht="15.75">
      <c r="A2" s="30"/>
      <c r="B2" s="30"/>
      <c r="C2" s="30"/>
      <c r="D2" s="30"/>
      <c r="E2" s="30"/>
      <c r="F2" s="30"/>
    </row>
    <row r="3" spans="1:6" ht="15.75">
      <c r="A3" s="30"/>
      <c r="B3" s="30"/>
      <c r="C3" s="30"/>
      <c r="D3" s="30"/>
      <c r="E3" s="30"/>
      <c r="F3" s="30"/>
    </row>
    <row r="4" spans="1:6">
      <c r="A4" s="115"/>
      <c r="B4" s="115"/>
      <c r="C4" s="115"/>
      <c r="D4" s="115"/>
      <c r="E4" s="115"/>
      <c r="F4" s="115"/>
    </row>
    <row r="5" spans="1:6">
      <c r="A5" s="115"/>
      <c r="B5" s="115"/>
      <c r="C5" s="115"/>
      <c r="D5" s="115"/>
      <c r="E5" s="115"/>
      <c r="F5" s="115"/>
    </row>
    <row r="6" spans="1:6">
      <c r="A6" s="116" t="s">
        <v>76</v>
      </c>
      <c r="B6" s="116"/>
      <c r="C6" s="116"/>
      <c r="D6" s="116"/>
      <c r="E6" s="116"/>
      <c r="F6" s="116"/>
    </row>
    <row r="7" spans="1:6">
      <c r="A7" s="29"/>
      <c r="B7" s="31" t="s">
        <v>77</v>
      </c>
      <c r="C7" s="31" t="s">
        <v>69</v>
      </c>
      <c r="D7" s="1"/>
      <c r="E7" s="1"/>
      <c r="F7" s="1"/>
    </row>
    <row r="8" spans="1:6">
      <c r="A8" s="15"/>
      <c r="B8" s="1" t="s">
        <v>70</v>
      </c>
      <c r="C8" s="117" t="s">
        <v>83</v>
      </c>
      <c r="D8" s="117"/>
      <c r="E8" s="117"/>
      <c r="F8" s="117"/>
    </row>
    <row r="9" spans="1:6">
      <c r="A9" s="15"/>
      <c r="B9" s="31" t="s">
        <v>78</v>
      </c>
      <c r="C9" s="117"/>
      <c r="D9" s="117"/>
      <c r="E9" s="117"/>
      <c r="F9" s="117"/>
    </row>
    <row r="10" spans="1:6">
      <c r="A10" s="15"/>
      <c r="B10" s="32" t="s">
        <v>82</v>
      </c>
      <c r="C10" s="44"/>
      <c r="D10" s="44"/>
      <c r="E10" s="44"/>
      <c r="F10" s="44"/>
    </row>
    <row r="11" spans="1:6" ht="15.75" thickBot="1">
      <c r="A11" s="15"/>
      <c r="B11" s="1"/>
      <c r="C11" s="44"/>
      <c r="D11" s="44"/>
      <c r="E11" s="44"/>
      <c r="F11" s="44"/>
    </row>
    <row r="12" spans="1:6">
      <c r="A12" s="107"/>
      <c r="B12" s="108" t="s">
        <v>0</v>
      </c>
      <c r="C12" s="110" t="s">
        <v>1</v>
      </c>
      <c r="D12" s="112" t="s">
        <v>2</v>
      </c>
      <c r="E12" s="16" t="s">
        <v>3</v>
      </c>
      <c r="F12" s="45" t="s">
        <v>4</v>
      </c>
    </row>
    <row r="13" spans="1:6" ht="15.75" thickBot="1">
      <c r="A13" s="107"/>
      <c r="B13" s="109"/>
      <c r="C13" s="111"/>
      <c r="D13" s="113"/>
      <c r="E13" s="17" t="s">
        <v>5</v>
      </c>
      <c r="F13" s="46" t="s">
        <v>6</v>
      </c>
    </row>
    <row r="14" spans="1:6" s="3" customFormat="1" ht="13.5" thickBot="1">
      <c r="B14" s="47" t="s">
        <v>7</v>
      </c>
      <c r="C14" s="4"/>
      <c r="D14" s="5"/>
      <c r="E14" s="5"/>
      <c r="F14" s="5"/>
    </row>
    <row r="15" spans="1:6" s="3" customFormat="1" ht="14.25" thickTop="1" thickBot="1">
      <c r="B15" s="3" t="s">
        <v>84</v>
      </c>
      <c r="C15" s="4" t="s">
        <v>8</v>
      </c>
      <c r="D15" s="49">
        <v>1</v>
      </c>
      <c r="E15" s="49"/>
      <c r="F15" s="49"/>
    </row>
    <row r="16" spans="1:6" s="3" customFormat="1" ht="13.5" thickBot="1">
      <c r="B16" s="47" t="s">
        <v>9</v>
      </c>
      <c r="C16" s="4"/>
      <c r="D16" s="49"/>
      <c r="E16" s="49"/>
      <c r="F16" s="49"/>
    </row>
    <row r="17" spans="2:6" s="3" customFormat="1" ht="26.25" thickTop="1">
      <c r="B17" s="6" t="s">
        <v>10</v>
      </c>
      <c r="C17" s="4" t="s">
        <v>8</v>
      </c>
      <c r="D17" s="49">
        <v>1</v>
      </c>
      <c r="E17" s="49"/>
      <c r="F17" s="49"/>
    </row>
    <row r="18" spans="2:6" s="3" customFormat="1" ht="13.5" thickBot="1">
      <c r="B18" s="27" t="s">
        <v>85</v>
      </c>
      <c r="C18" s="34" t="s">
        <v>80</v>
      </c>
      <c r="D18" s="59">
        <v>1</v>
      </c>
      <c r="E18" s="49"/>
      <c r="F18" s="49"/>
    </row>
    <row r="19" spans="2:6" s="3" customFormat="1" ht="13.5" thickBot="1">
      <c r="B19" s="47" t="s">
        <v>14</v>
      </c>
      <c r="C19" s="4"/>
      <c r="D19" s="49"/>
      <c r="E19" s="49"/>
      <c r="F19" s="49"/>
    </row>
    <row r="20" spans="2:6" s="3" customFormat="1" ht="15.75" thickTop="1">
      <c r="B20" s="50" t="s">
        <v>15</v>
      </c>
      <c r="C20"/>
      <c r="D20" s="61"/>
      <c r="E20" s="49"/>
      <c r="F20" s="49"/>
    </row>
    <row r="21" spans="2:6" s="3" customFormat="1" ht="12.75">
      <c r="B21" s="72" t="s">
        <v>143</v>
      </c>
      <c r="C21" s="73" t="s">
        <v>16</v>
      </c>
      <c r="D21" s="76">
        <v>288.36</v>
      </c>
      <c r="E21" s="49"/>
      <c r="F21" s="49"/>
    </row>
    <row r="22" spans="2:6" s="3" customFormat="1" ht="12.75">
      <c r="B22" s="74" t="s">
        <v>39</v>
      </c>
      <c r="C22" s="75" t="s">
        <v>16</v>
      </c>
      <c r="D22" s="76">
        <v>288.36</v>
      </c>
      <c r="E22" s="49"/>
      <c r="F22" s="49"/>
    </row>
    <row r="23" spans="2:6" s="3" customFormat="1" ht="36">
      <c r="B23" s="48" t="s">
        <v>86</v>
      </c>
      <c r="C23" s="4" t="s">
        <v>16</v>
      </c>
      <c r="D23" s="49">
        <f>112.98/10.76</f>
        <v>10.5</v>
      </c>
      <c r="E23" s="49"/>
      <c r="F23" s="49"/>
    </row>
    <row r="24" spans="2:6" s="3" customFormat="1" ht="38.25">
      <c r="B24" s="6" t="s">
        <v>18</v>
      </c>
      <c r="C24" s="4" t="s">
        <v>16</v>
      </c>
      <c r="D24" s="49">
        <v>17.600000000000001</v>
      </c>
      <c r="E24" s="49"/>
      <c r="F24" s="49"/>
    </row>
    <row r="25" spans="2:6" s="3" customFormat="1" ht="12.75">
      <c r="B25" s="6" t="s">
        <v>19</v>
      </c>
      <c r="C25" s="4" t="s">
        <v>16</v>
      </c>
      <c r="D25" s="49">
        <v>498.09000000000003</v>
      </c>
      <c r="E25" s="49"/>
      <c r="F25" s="49"/>
    </row>
    <row r="26" spans="2:6" s="3" customFormat="1" ht="12.75">
      <c r="B26" s="6" t="s">
        <v>20</v>
      </c>
      <c r="C26" s="4" t="s">
        <v>16</v>
      </c>
      <c r="D26" s="49">
        <v>273.024</v>
      </c>
      <c r="E26" s="49"/>
      <c r="F26" s="49"/>
    </row>
    <row r="27" spans="2:6" s="3" customFormat="1" ht="12.75">
      <c r="B27" s="6" t="s">
        <v>21</v>
      </c>
      <c r="C27" s="4" t="s">
        <v>16</v>
      </c>
      <c r="D27" s="49">
        <v>31.5</v>
      </c>
      <c r="E27" s="49"/>
      <c r="F27" s="49"/>
    </row>
    <row r="28" spans="2:6" s="3" customFormat="1" ht="13.5" thickBot="1">
      <c r="B28" s="6" t="s">
        <v>22</v>
      </c>
      <c r="C28" s="4" t="s">
        <v>16</v>
      </c>
      <c r="D28" s="49">
        <v>17.600000000000001</v>
      </c>
      <c r="E28" s="49"/>
      <c r="F28" s="49"/>
    </row>
    <row r="29" spans="2:6" s="3" customFormat="1" ht="13.5" thickBot="1">
      <c r="B29" s="47" t="s">
        <v>23</v>
      </c>
      <c r="C29" s="4"/>
      <c r="D29" s="49"/>
      <c r="E29" s="49"/>
      <c r="F29" s="49"/>
    </row>
    <row r="30" spans="2:6" s="3" customFormat="1" ht="13.5" thickTop="1">
      <c r="B30" s="6" t="s">
        <v>87</v>
      </c>
      <c r="C30" s="4" t="s">
        <v>16</v>
      </c>
      <c r="D30" s="49">
        <v>144</v>
      </c>
      <c r="E30" s="49"/>
      <c r="F30" s="49"/>
    </row>
    <row r="31" spans="2:6" s="3" customFormat="1" ht="25.5">
      <c r="B31" s="6" t="s">
        <v>88</v>
      </c>
      <c r="C31" s="4" t="s">
        <v>13</v>
      </c>
      <c r="D31" s="49">
        <v>2</v>
      </c>
      <c r="E31" s="49"/>
      <c r="F31" s="49"/>
    </row>
    <row r="32" spans="2:6" s="3" customFormat="1" ht="25.5">
      <c r="B32" s="6" t="s">
        <v>89</v>
      </c>
      <c r="C32" s="4" t="s">
        <v>12</v>
      </c>
      <c r="D32" s="49">
        <v>214</v>
      </c>
      <c r="E32" s="49"/>
      <c r="F32" s="49"/>
    </row>
    <row r="33" spans="2:6" s="3" customFormat="1" ht="12.75">
      <c r="B33" s="6" t="s">
        <v>90</v>
      </c>
      <c r="C33" s="4" t="s">
        <v>8</v>
      </c>
      <c r="D33" s="49">
        <v>1</v>
      </c>
      <c r="E33" s="49"/>
      <c r="F33" s="49"/>
    </row>
    <row r="34" spans="2:6" s="3" customFormat="1" ht="12.75">
      <c r="B34" s="6" t="s">
        <v>133</v>
      </c>
      <c r="C34" s="4" t="s">
        <v>13</v>
      </c>
      <c r="D34" s="49">
        <v>1</v>
      </c>
      <c r="E34" s="49"/>
      <c r="F34" s="49"/>
    </row>
    <row r="35" spans="2:6" s="3" customFormat="1" ht="12.75">
      <c r="B35" s="6" t="s">
        <v>91</v>
      </c>
      <c r="C35" s="4" t="s">
        <v>13</v>
      </c>
      <c r="D35" s="49">
        <v>1</v>
      </c>
      <c r="E35" s="49"/>
      <c r="F35" s="49"/>
    </row>
    <row r="36" spans="2:6" s="3" customFormat="1" ht="12.75">
      <c r="B36" s="6" t="s">
        <v>92</v>
      </c>
      <c r="C36" s="4" t="s">
        <v>17</v>
      </c>
      <c r="D36" s="49">
        <v>3</v>
      </c>
      <c r="E36" s="49"/>
      <c r="F36" s="49"/>
    </row>
    <row r="37" spans="2:6" s="3" customFormat="1" ht="12.75">
      <c r="B37" s="6" t="s">
        <v>93</v>
      </c>
      <c r="C37" s="4" t="s">
        <v>24</v>
      </c>
      <c r="D37" s="49">
        <f>63*0.4</f>
        <v>25.200000000000003</v>
      </c>
      <c r="E37" s="49"/>
      <c r="F37" s="49"/>
    </row>
    <row r="38" spans="2:6" s="3" customFormat="1" ht="12.75">
      <c r="B38" s="6" t="s">
        <v>94</v>
      </c>
      <c r="C38" s="4" t="s">
        <v>16</v>
      </c>
      <c r="D38" s="49">
        <v>113.4</v>
      </c>
      <c r="E38" s="49"/>
      <c r="F38" s="49"/>
    </row>
    <row r="39" spans="2:6" s="3" customFormat="1" ht="12.75">
      <c r="B39" s="6" t="s">
        <v>95</v>
      </c>
      <c r="C39" s="4" t="s">
        <v>16</v>
      </c>
      <c r="D39" s="49">
        <f>(3.5+1.8)*2</f>
        <v>10.6</v>
      </c>
      <c r="E39" s="49"/>
      <c r="F39" s="49"/>
    </row>
    <row r="40" spans="2:6" s="3" customFormat="1" ht="12.75">
      <c r="B40" s="6" t="s">
        <v>96</v>
      </c>
      <c r="C40" s="4" t="s">
        <v>8</v>
      </c>
      <c r="D40" s="49">
        <v>1</v>
      </c>
      <c r="E40" s="49"/>
      <c r="F40" s="49"/>
    </row>
    <row r="41" spans="2:6" s="3" customFormat="1" ht="12.75">
      <c r="B41" s="6" t="s">
        <v>153</v>
      </c>
      <c r="C41" s="4" t="s">
        <v>24</v>
      </c>
      <c r="D41" s="49">
        <f>17*17</f>
        <v>289</v>
      </c>
      <c r="E41" s="49"/>
      <c r="F41" s="49"/>
    </row>
    <row r="42" spans="2:6" s="3" customFormat="1" ht="25.5">
      <c r="B42" s="58" t="s">
        <v>132</v>
      </c>
      <c r="C42" s="4" t="s">
        <v>24</v>
      </c>
      <c r="D42" s="49">
        <f>17*17</f>
        <v>289</v>
      </c>
      <c r="E42" s="49"/>
      <c r="F42" s="49"/>
    </row>
    <row r="43" spans="2:6" s="3" customFormat="1" ht="12.75">
      <c r="B43" s="58" t="s">
        <v>154</v>
      </c>
      <c r="C43" s="4" t="s">
        <v>80</v>
      </c>
      <c r="D43" s="49">
        <v>1</v>
      </c>
      <c r="E43" s="49"/>
      <c r="F43" s="49"/>
    </row>
    <row r="44" spans="2:6" s="3" customFormat="1" ht="25.5">
      <c r="B44" s="58" t="s">
        <v>129</v>
      </c>
      <c r="C44" s="36" t="s">
        <v>24</v>
      </c>
      <c r="D44" s="49">
        <v>35.949999999999996</v>
      </c>
      <c r="E44" s="49"/>
      <c r="F44" s="49"/>
    </row>
    <row r="45" spans="2:6" s="3" customFormat="1" ht="12.75">
      <c r="B45" s="58" t="s">
        <v>130</v>
      </c>
      <c r="C45" s="36" t="s">
        <v>24</v>
      </c>
      <c r="D45" s="40">
        <f>(28.3*0.6)+(28*0.55)+(11*0.4)+(23.9*0.4)+(4.6*1.5)</f>
        <v>53.24</v>
      </c>
      <c r="E45" s="49"/>
      <c r="F45" s="49"/>
    </row>
    <row r="46" spans="2:6" s="3" customFormat="1" ht="25.5">
      <c r="B46" s="58" t="s">
        <v>131</v>
      </c>
      <c r="C46" s="36" t="s">
        <v>24</v>
      </c>
      <c r="D46" s="40">
        <v>2.5</v>
      </c>
      <c r="E46" s="49"/>
      <c r="F46" s="49"/>
    </row>
    <row r="47" spans="2:6" s="3" customFormat="1" ht="25.5">
      <c r="B47" s="52" t="s">
        <v>79</v>
      </c>
      <c r="C47" s="37" t="s">
        <v>24</v>
      </c>
      <c r="D47" s="38">
        <v>180.61949999999999</v>
      </c>
      <c r="E47" s="49"/>
      <c r="F47" s="49"/>
    </row>
    <row r="48" spans="2:6" s="3" customFormat="1" ht="12.75">
      <c r="B48" s="33" t="s">
        <v>53</v>
      </c>
      <c r="C48" s="35" t="s">
        <v>16</v>
      </c>
      <c r="D48" s="39">
        <v>400</v>
      </c>
      <c r="E48" s="49"/>
      <c r="F48" s="49"/>
    </row>
    <row r="49" spans="1:6" s="3" customFormat="1" ht="12.75">
      <c r="B49" s="43" t="s">
        <v>81</v>
      </c>
      <c r="C49" s="41" t="s">
        <v>13</v>
      </c>
      <c r="D49" s="42">
        <v>6</v>
      </c>
      <c r="E49" s="49"/>
      <c r="F49" s="49"/>
    </row>
    <row r="50" spans="1:6" s="3" customFormat="1" ht="12.75">
      <c r="B50" s="78" t="s">
        <v>156</v>
      </c>
      <c r="C50" s="79"/>
      <c r="D50" s="42"/>
      <c r="E50" s="49"/>
      <c r="F50" s="49"/>
    </row>
    <row r="51" spans="1:6" s="3" customFormat="1" ht="12.75">
      <c r="B51" s="72" t="s">
        <v>143</v>
      </c>
      <c r="C51" s="73" t="s">
        <v>16</v>
      </c>
      <c r="D51" s="80">
        <f>D52</f>
        <v>207.935</v>
      </c>
      <c r="E51" s="49"/>
      <c r="F51" s="49"/>
    </row>
    <row r="52" spans="1:6" s="3" customFormat="1" ht="13.5" thickBot="1">
      <c r="B52" s="74" t="s">
        <v>39</v>
      </c>
      <c r="C52" s="75" t="s">
        <v>16</v>
      </c>
      <c r="D52" s="80">
        <v>207.935</v>
      </c>
      <c r="E52" s="49"/>
      <c r="F52" s="49"/>
    </row>
    <row r="53" spans="1:6" s="3" customFormat="1" ht="13.5" thickBot="1">
      <c r="B53" s="57" t="s">
        <v>134</v>
      </c>
      <c r="C53" s="7"/>
      <c r="D53" s="60"/>
      <c r="E53" s="49"/>
      <c r="F53" s="49"/>
    </row>
    <row r="54" spans="1:6" s="2" customFormat="1" ht="12.75">
      <c r="A54" s="3"/>
      <c r="B54" s="53" t="s">
        <v>25</v>
      </c>
      <c r="C54" s="9"/>
      <c r="D54" s="60"/>
      <c r="E54" s="49"/>
      <c r="F54" s="49"/>
    </row>
    <row r="55" spans="1:6" ht="15" customHeight="1">
      <c r="B55" s="54" t="s">
        <v>97</v>
      </c>
      <c r="C55" s="9" t="s">
        <v>24</v>
      </c>
      <c r="D55" s="60">
        <f>(84.8*1.8)-((0.9*4*1.8)+(1*1.8*2))</f>
        <v>142.55999999999997</v>
      </c>
      <c r="E55" s="49"/>
      <c r="F55" s="49"/>
    </row>
    <row r="56" spans="1:6">
      <c r="B56" s="53" t="s">
        <v>26</v>
      </c>
      <c r="C56" s="9"/>
      <c r="D56" s="60"/>
      <c r="E56" s="49"/>
      <c r="F56" s="49"/>
    </row>
    <row r="57" spans="1:6" ht="15" customHeight="1">
      <c r="B57" s="54" t="s">
        <v>98</v>
      </c>
      <c r="C57" s="9" t="s">
        <v>17</v>
      </c>
      <c r="D57" s="60">
        <v>6</v>
      </c>
      <c r="E57" s="49"/>
      <c r="F57" s="49"/>
    </row>
    <row r="58" spans="1:6" ht="76.5">
      <c r="B58" s="55" t="s">
        <v>135</v>
      </c>
      <c r="C58" s="9" t="s">
        <v>28</v>
      </c>
      <c r="D58" s="60">
        <v>3</v>
      </c>
      <c r="E58" s="49"/>
      <c r="F58" s="49"/>
    </row>
    <row r="59" spans="1:6" ht="63.75">
      <c r="B59" s="55" t="s">
        <v>136</v>
      </c>
      <c r="C59" s="9" t="s">
        <v>28</v>
      </c>
      <c r="D59" s="60">
        <v>6</v>
      </c>
      <c r="E59" s="49"/>
      <c r="F59" s="49"/>
    </row>
    <row r="60" spans="1:6" ht="25.5">
      <c r="B60" s="64" t="s">
        <v>137</v>
      </c>
      <c r="C60" s="9" t="s">
        <v>28</v>
      </c>
      <c r="D60" s="60">
        <v>6</v>
      </c>
      <c r="E60" s="49"/>
      <c r="F60" s="49"/>
    </row>
    <row r="61" spans="1:6">
      <c r="B61" s="54" t="s">
        <v>99</v>
      </c>
      <c r="C61" s="9" t="s">
        <v>17</v>
      </c>
      <c r="D61" s="60">
        <v>2</v>
      </c>
      <c r="E61" s="49"/>
      <c r="F61" s="49"/>
    </row>
    <row r="62" spans="1:6">
      <c r="B62" s="56" t="s">
        <v>155</v>
      </c>
      <c r="C62" s="9"/>
      <c r="D62" s="60"/>
      <c r="E62" s="49"/>
      <c r="F62" s="49"/>
    </row>
    <row r="63" spans="1:6">
      <c r="B63" s="72" t="s">
        <v>143</v>
      </c>
      <c r="C63" s="73" t="s">
        <v>16</v>
      </c>
      <c r="D63" s="77">
        <f>9.9*7.2</f>
        <v>71.28</v>
      </c>
      <c r="E63" s="49"/>
      <c r="F63" s="49"/>
    </row>
    <row r="64" spans="1:6">
      <c r="B64" s="74" t="s">
        <v>39</v>
      </c>
      <c r="C64" s="75" t="s">
        <v>16</v>
      </c>
      <c r="D64" s="77">
        <f>9.9*7.2</f>
        <v>71.28</v>
      </c>
      <c r="E64" s="49"/>
      <c r="F64" s="49"/>
    </row>
    <row r="65" spans="2:6">
      <c r="B65" s="56" t="s">
        <v>29</v>
      </c>
      <c r="C65" s="9"/>
      <c r="D65" s="60"/>
      <c r="E65" s="49"/>
      <c r="F65" s="49"/>
    </row>
    <row r="66" spans="2:6">
      <c r="B66" s="51" t="s">
        <v>100</v>
      </c>
      <c r="C66" s="9" t="s">
        <v>24</v>
      </c>
      <c r="D66" s="60">
        <v>73.5</v>
      </c>
      <c r="E66" s="49"/>
      <c r="F66" s="49"/>
    </row>
    <row r="67" spans="2:6">
      <c r="B67" s="53" t="s">
        <v>101</v>
      </c>
      <c r="C67" s="9"/>
      <c r="D67" s="60"/>
      <c r="E67" s="49"/>
      <c r="F67" s="49"/>
    </row>
    <row r="68" spans="2:6" ht="25.5">
      <c r="B68" s="6" t="s">
        <v>138</v>
      </c>
      <c r="C68" s="9" t="s">
        <v>24</v>
      </c>
      <c r="D68" s="60">
        <v>33.130000000000003</v>
      </c>
      <c r="E68" s="49"/>
      <c r="F68" s="49"/>
    </row>
    <row r="69" spans="2:6">
      <c r="B69" s="53" t="s">
        <v>30</v>
      </c>
      <c r="C69" s="9"/>
      <c r="D69" s="60"/>
      <c r="E69" s="49"/>
      <c r="F69" s="49"/>
    </row>
    <row r="70" spans="2:6" ht="36">
      <c r="B70" s="48" t="s">
        <v>86</v>
      </c>
      <c r="C70" s="4" t="s">
        <v>16</v>
      </c>
      <c r="D70" s="49">
        <v>18.600000000000001</v>
      </c>
      <c r="E70" s="49"/>
      <c r="F70" s="49"/>
    </row>
    <row r="71" spans="2:6">
      <c r="B71" s="53" t="s">
        <v>31</v>
      </c>
      <c r="C71" s="9"/>
      <c r="D71" s="60"/>
      <c r="E71" s="49"/>
      <c r="F71" s="49"/>
    </row>
    <row r="72" spans="2:6" ht="38.25">
      <c r="B72" s="52" t="s">
        <v>18</v>
      </c>
      <c r="C72" s="4" t="s">
        <v>16</v>
      </c>
      <c r="D72" s="60">
        <f>39.25/10.76</f>
        <v>3.6477695167286246</v>
      </c>
      <c r="E72" s="49"/>
      <c r="F72" s="49"/>
    </row>
    <row r="73" spans="2:6">
      <c r="B73" s="53" t="s">
        <v>102</v>
      </c>
      <c r="C73" s="9"/>
      <c r="D73" s="60"/>
      <c r="E73" s="49"/>
      <c r="F73" s="49"/>
    </row>
    <row r="74" spans="2:6">
      <c r="B74" s="54" t="s">
        <v>32</v>
      </c>
      <c r="C74" s="9" t="s">
        <v>24</v>
      </c>
      <c r="D74" s="60">
        <v>120.41250000000001</v>
      </c>
      <c r="E74" s="49"/>
      <c r="F74" s="49"/>
    </row>
    <row r="75" spans="2:6" ht="24">
      <c r="B75" s="54" t="s">
        <v>33</v>
      </c>
      <c r="C75" s="9" t="s">
        <v>24</v>
      </c>
      <c r="D75" s="60">
        <v>64.837499999999991</v>
      </c>
      <c r="E75" s="49"/>
      <c r="F75" s="49"/>
    </row>
    <row r="76" spans="2:6">
      <c r="B76" s="54" t="s">
        <v>34</v>
      </c>
      <c r="C76" s="9" t="s">
        <v>24</v>
      </c>
      <c r="D76" s="60">
        <f>D72</f>
        <v>3.6477695167286246</v>
      </c>
      <c r="E76" s="49"/>
      <c r="F76" s="49"/>
    </row>
    <row r="77" spans="2:6">
      <c r="B77" s="54" t="s">
        <v>103</v>
      </c>
      <c r="C77" s="9" t="s">
        <v>24</v>
      </c>
      <c r="D77" s="60">
        <f>(19.2+15)*0.4</f>
        <v>13.680000000000001</v>
      </c>
      <c r="E77" s="49"/>
      <c r="F77" s="49"/>
    </row>
    <row r="78" spans="2:6">
      <c r="B78" s="53" t="s">
        <v>35</v>
      </c>
      <c r="C78" s="9"/>
      <c r="D78" s="60"/>
      <c r="E78" s="49"/>
      <c r="F78" s="49"/>
    </row>
    <row r="79" spans="2:6" ht="24">
      <c r="B79" s="54" t="s">
        <v>104</v>
      </c>
      <c r="C79" s="9" t="s">
        <v>12</v>
      </c>
      <c r="D79" s="60">
        <v>35</v>
      </c>
      <c r="E79" s="49"/>
      <c r="F79" s="49"/>
    </row>
    <row r="80" spans="2:6">
      <c r="B80" s="53" t="s">
        <v>36</v>
      </c>
      <c r="C80" s="7"/>
      <c r="D80" s="60"/>
      <c r="E80" s="49"/>
      <c r="F80" s="49"/>
    </row>
    <row r="81" spans="2:6">
      <c r="B81" s="54" t="s">
        <v>105</v>
      </c>
      <c r="C81" s="8" t="s">
        <v>13</v>
      </c>
      <c r="D81" s="60">
        <v>2</v>
      </c>
      <c r="E81" s="49"/>
      <c r="F81" s="49"/>
    </row>
    <row r="82" spans="2:6">
      <c r="B82" s="54" t="s">
        <v>106</v>
      </c>
      <c r="C82" s="8" t="s">
        <v>13</v>
      </c>
      <c r="D82" s="60">
        <v>3</v>
      </c>
      <c r="E82" s="49"/>
      <c r="F82" s="49"/>
    </row>
    <row r="83" spans="2:6">
      <c r="B83" s="54" t="s">
        <v>139</v>
      </c>
      <c r="C83" s="8" t="s">
        <v>13</v>
      </c>
      <c r="D83" s="60">
        <v>2</v>
      </c>
      <c r="E83" s="49"/>
      <c r="F83" s="49"/>
    </row>
    <row r="84" spans="2:6">
      <c r="B84" s="54" t="s">
        <v>140</v>
      </c>
      <c r="C84" s="8" t="s">
        <v>13</v>
      </c>
      <c r="D84" s="60">
        <v>1</v>
      </c>
      <c r="E84" s="49"/>
      <c r="F84" s="49"/>
    </row>
    <row r="85" spans="2:6" ht="15.75" thickBot="1">
      <c r="B85" s="54" t="s">
        <v>37</v>
      </c>
      <c r="C85" s="8" t="s">
        <v>13</v>
      </c>
      <c r="D85" s="60">
        <v>2</v>
      </c>
      <c r="E85" s="49"/>
      <c r="F85" s="49"/>
    </row>
    <row r="86" spans="2:6" ht="15.75" thickBot="1">
      <c r="B86" s="57" t="s">
        <v>109</v>
      </c>
      <c r="C86" s="4"/>
      <c r="D86" s="49"/>
      <c r="E86" s="49"/>
      <c r="F86" s="49"/>
    </row>
    <row r="87" spans="2:6">
      <c r="B87" s="53" t="s">
        <v>40</v>
      </c>
      <c r="C87" s="4"/>
      <c r="D87" s="49"/>
      <c r="E87" s="49"/>
      <c r="F87" s="49"/>
    </row>
    <row r="88" spans="2:6">
      <c r="B88" s="52" t="s">
        <v>107</v>
      </c>
      <c r="C88" s="4" t="s">
        <v>11</v>
      </c>
      <c r="D88" s="49">
        <v>92.88000000000001</v>
      </c>
      <c r="E88" s="49"/>
      <c r="F88" s="49"/>
    </row>
    <row r="89" spans="2:6">
      <c r="B89" s="53" t="s">
        <v>41</v>
      </c>
      <c r="C89" s="4"/>
      <c r="D89" s="49"/>
      <c r="E89" s="49"/>
      <c r="F89" s="49"/>
    </row>
    <row r="90" spans="2:6">
      <c r="B90" s="51" t="s">
        <v>100</v>
      </c>
      <c r="C90" s="4" t="s">
        <v>16</v>
      </c>
      <c r="D90" s="49">
        <v>161.16</v>
      </c>
      <c r="E90" s="49"/>
      <c r="F90" s="49"/>
    </row>
    <row r="91" spans="2:6">
      <c r="B91" s="53" t="s">
        <v>42</v>
      </c>
      <c r="C91" s="4"/>
      <c r="D91" s="49"/>
      <c r="E91" s="49"/>
      <c r="F91" s="49"/>
    </row>
    <row r="92" spans="2:6">
      <c r="B92" s="52" t="s">
        <v>110</v>
      </c>
      <c r="C92" s="4" t="s">
        <v>13</v>
      </c>
      <c r="D92" s="49">
        <v>4</v>
      </c>
      <c r="E92" s="49"/>
      <c r="F92" s="49"/>
    </row>
    <row r="93" spans="2:6">
      <c r="B93" s="52" t="s">
        <v>111</v>
      </c>
      <c r="C93" s="4" t="s">
        <v>13</v>
      </c>
      <c r="D93" s="49">
        <v>4</v>
      </c>
      <c r="E93" s="49"/>
      <c r="F93" s="49"/>
    </row>
    <row r="94" spans="2:6" ht="25.5">
      <c r="B94" s="64" t="s">
        <v>137</v>
      </c>
      <c r="C94" s="4" t="s">
        <v>13</v>
      </c>
      <c r="D94" s="49">
        <v>8</v>
      </c>
      <c r="E94" s="49"/>
      <c r="F94" s="49"/>
    </row>
    <row r="95" spans="2:6">
      <c r="B95" s="52" t="s">
        <v>128</v>
      </c>
      <c r="C95" s="4" t="s">
        <v>16</v>
      </c>
      <c r="D95" s="49">
        <v>44.1</v>
      </c>
      <c r="E95" s="49"/>
      <c r="F95" s="49"/>
    </row>
    <row r="96" spans="2:6" ht="63.75">
      <c r="B96" s="55" t="s">
        <v>141</v>
      </c>
      <c r="C96" s="4" t="s">
        <v>13</v>
      </c>
      <c r="D96" s="49">
        <v>4</v>
      </c>
      <c r="E96" s="49"/>
      <c r="F96" s="49"/>
    </row>
    <row r="97" spans="2:6" ht="76.5">
      <c r="B97" s="55" t="s">
        <v>142</v>
      </c>
      <c r="C97" s="4" t="s">
        <v>17</v>
      </c>
      <c r="D97" s="49">
        <v>8</v>
      </c>
      <c r="E97" s="49"/>
      <c r="F97" s="49"/>
    </row>
    <row r="98" spans="2:6">
      <c r="B98" s="53" t="s">
        <v>43</v>
      </c>
      <c r="C98" s="4"/>
      <c r="D98" s="49"/>
      <c r="E98" s="49"/>
      <c r="F98" s="49"/>
    </row>
    <row r="99" spans="2:6" ht="36">
      <c r="B99" s="48" t="s">
        <v>86</v>
      </c>
      <c r="C99" s="4" t="s">
        <v>16</v>
      </c>
      <c r="D99" s="49">
        <f>4*D115</f>
        <v>12.32</v>
      </c>
      <c r="E99" s="49"/>
      <c r="F99" s="49"/>
    </row>
    <row r="100" spans="2:6" ht="38.25">
      <c r="B100" s="52" t="s">
        <v>18</v>
      </c>
      <c r="C100" s="4" t="s">
        <v>16</v>
      </c>
      <c r="D100" s="49">
        <f>302.0332/10.76</f>
        <v>28.070000000000004</v>
      </c>
      <c r="E100" s="49"/>
      <c r="F100" s="49"/>
    </row>
    <row r="101" spans="2:6">
      <c r="B101" s="53" t="s">
        <v>112</v>
      </c>
      <c r="C101" s="4"/>
      <c r="D101" s="49"/>
      <c r="E101" s="49"/>
      <c r="F101" s="49"/>
    </row>
    <row r="102" spans="2:6" ht="25.5">
      <c r="B102" s="6" t="s">
        <v>138</v>
      </c>
      <c r="C102" s="4" t="s">
        <v>16</v>
      </c>
      <c r="D102" s="49">
        <v>55.8</v>
      </c>
      <c r="E102" s="49"/>
      <c r="F102" s="49"/>
    </row>
    <row r="103" spans="2:6">
      <c r="B103" s="53" t="s">
        <v>45</v>
      </c>
      <c r="C103" s="4"/>
      <c r="D103" s="49"/>
      <c r="E103" s="49"/>
      <c r="F103" s="49"/>
    </row>
    <row r="104" spans="2:6">
      <c r="B104" s="52" t="s">
        <v>108</v>
      </c>
      <c r="C104" s="4" t="s">
        <v>16</v>
      </c>
      <c r="D104" s="62">
        <v>39.270000000000003</v>
      </c>
      <c r="E104" s="49"/>
      <c r="F104" s="49"/>
    </row>
    <row r="105" spans="2:6">
      <c r="B105" s="52" t="s">
        <v>46</v>
      </c>
      <c r="C105" s="4" t="s">
        <v>16</v>
      </c>
      <c r="D105" s="49">
        <v>403.19640000000004</v>
      </c>
      <c r="E105" s="49"/>
      <c r="F105" s="49"/>
    </row>
    <row r="106" spans="2:6" ht="15.95" customHeight="1" thickBot="1">
      <c r="B106" s="52" t="s">
        <v>113</v>
      </c>
      <c r="C106" s="4" t="s">
        <v>16</v>
      </c>
      <c r="D106" s="49">
        <v>115.67700000000001</v>
      </c>
      <c r="E106" s="49"/>
      <c r="F106" s="49"/>
    </row>
    <row r="107" spans="2:6" ht="19.5" thickBot="1">
      <c r="B107" s="47" t="s">
        <v>114</v>
      </c>
      <c r="C107" s="10"/>
      <c r="D107" s="63"/>
      <c r="E107" s="49"/>
      <c r="F107" s="49"/>
    </row>
    <row r="108" spans="2:6" ht="15.75" thickTop="1">
      <c r="B108" s="53" t="s">
        <v>38</v>
      </c>
      <c r="C108" s="4"/>
      <c r="D108" s="49"/>
      <c r="E108" s="49"/>
      <c r="F108" s="49"/>
    </row>
    <row r="109" spans="2:6">
      <c r="B109" s="6" t="s">
        <v>143</v>
      </c>
      <c r="C109" s="4" t="s">
        <v>16</v>
      </c>
      <c r="D109" s="49">
        <v>136.39679999999998</v>
      </c>
      <c r="E109" s="49"/>
      <c r="F109" s="49"/>
    </row>
    <row r="110" spans="2:6">
      <c r="B110" s="6" t="s">
        <v>144</v>
      </c>
      <c r="C110" s="4" t="s">
        <v>16</v>
      </c>
      <c r="D110" s="49">
        <v>136.39679999999998</v>
      </c>
      <c r="E110" s="49"/>
      <c r="F110" s="49"/>
    </row>
    <row r="111" spans="2:6">
      <c r="B111" s="52" t="s">
        <v>39</v>
      </c>
      <c r="C111" s="4" t="s">
        <v>16</v>
      </c>
      <c r="D111" s="49">
        <v>136.39679999999998</v>
      </c>
      <c r="E111" s="49"/>
      <c r="F111" s="49"/>
    </row>
    <row r="112" spans="2:6">
      <c r="B112" s="53" t="s">
        <v>41</v>
      </c>
      <c r="C112" s="4"/>
      <c r="D112" s="49"/>
      <c r="E112" s="49"/>
      <c r="F112" s="49"/>
    </row>
    <row r="113" spans="2:6">
      <c r="B113" s="51" t="s">
        <v>100</v>
      </c>
      <c r="C113" s="4" t="s">
        <v>16</v>
      </c>
      <c r="D113" s="49">
        <v>115.9</v>
      </c>
      <c r="E113" s="49"/>
      <c r="F113" s="49"/>
    </row>
    <row r="114" spans="2:6">
      <c r="B114" s="53" t="s">
        <v>43</v>
      </c>
      <c r="C114" s="4"/>
      <c r="D114" s="49"/>
      <c r="E114" s="49"/>
      <c r="F114" s="49"/>
    </row>
    <row r="115" spans="2:6" ht="36">
      <c r="B115" s="48" t="s">
        <v>86</v>
      </c>
      <c r="C115" s="4" t="s">
        <v>16</v>
      </c>
      <c r="D115" s="49">
        <v>3.08</v>
      </c>
      <c r="E115" s="49"/>
      <c r="F115" s="49"/>
    </row>
    <row r="116" spans="2:6" ht="38.25">
      <c r="B116" s="6" t="s">
        <v>18</v>
      </c>
      <c r="C116" s="4" t="s">
        <v>16</v>
      </c>
      <c r="D116" s="49">
        <v>18.900000000000002</v>
      </c>
      <c r="E116" s="49"/>
      <c r="F116" s="49"/>
    </row>
    <row r="117" spans="2:6">
      <c r="B117" s="53" t="s">
        <v>44</v>
      </c>
      <c r="C117" s="4"/>
      <c r="D117" s="49"/>
      <c r="E117" s="49"/>
      <c r="F117" s="49"/>
    </row>
    <row r="118" spans="2:6" ht="25.5">
      <c r="B118" s="6" t="s">
        <v>138</v>
      </c>
      <c r="C118" s="4" t="s">
        <v>16</v>
      </c>
      <c r="D118" s="49">
        <v>57</v>
      </c>
      <c r="E118" s="49"/>
      <c r="F118" s="49"/>
    </row>
    <row r="119" spans="2:6">
      <c r="B119" s="53" t="s">
        <v>45</v>
      </c>
      <c r="C119" s="4"/>
      <c r="D119" s="49"/>
      <c r="E119" s="49"/>
      <c r="F119" s="49"/>
    </row>
    <row r="120" spans="2:6">
      <c r="B120" s="52" t="s">
        <v>115</v>
      </c>
      <c r="C120" s="4" t="s">
        <v>16</v>
      </c>
      <c r="D120" s="62">
        <v>21.799999999999997</v>
      </c>
      <c r="E120" s="49"/>
      <c r="F120" s="49"/>
    </row>
    <row r="121" spans="2:6">
      <c r="B121" s="52" t="s">
        <v>46</v>
      </c>
      <c r="C121" s="4" t="s">
        <v>16</v>
      </c>
      <c r="D121" s="49">
        <v>189.29579999999999</v>
      </c>
      <c r="E121" s="49"/>
      <c r="F121" s="49"/>
    </row>
    <row r="122" spans="2:6" ht="18" customHeight="1" thickBot="1">
      <c r="B122" s="52" t="s">
        <v>116</v>
      </c>
      <c r="C122" s="4" t="s">
        <v>16</v>
      </c>
      <c r="D122" s="49">
        <v>43.281000000000006</v>
      </c>
      <c r="E122" s="49"/>
      <c r="F122" s="49"/>
    </row>
    <row r="123" spans="2:6" ht="15.75" thickBot="1">
      <c r="B123" s="47" t="s">
        <v>117</v>
      </c>
      <c r="C123" s="4"/>
      <c r="D123" s="49"/>
      <c r="E123" s="49"/>
      <c r="F123" s="49"/>
    </row>
    <row r="124" spans="2:6" ht="15.75" thickTop="1">
      <c r="B124" s="53" t="s">
        <v>38</v>
      </c>
      <c r="C124" s="4"/>
      <c r="D124" s="49"/>
      <c r="E124" s="49"/>
      <c r="F124" s="49"/>
    </row>
    <row r="125" spans="2:6">
      <c r="B125" s="6" t="s">
        <v>143</v>
      </c>
      <c r="C125" s="4" t="s">
        <v>16</v>
      </c>
      <c r="D125" s="49">
        <v>91.699999999999989</v>
      </c>
      <c r="E125" s="49"/>
      <c r="F125" s="49"/>
    </row>
    <row r="126" spans="2:6">
      <c r="B126" s="6" t="s">
        <v>144</v>
      </c>
      <c r="C126" s="4" t="s">
        <v>16</v>
      </c>
      <c r="D126" s="49">
        <v>91.699999999999989</v>
      </c>
      <c r="E126" s="49"/>
      <c r="F126" s="49"/>
    </row>
    <row r="127" spans="2:6">
      <c r="B127" s="52" t="s">
        <v>39</v>
      </c>
      <c r="C127" s="4" t="s">
        <v>16</v>
      </c>
      <c r="D127" s="49">
        <v>91.699999999999989</v>
      </c>
      <c r="E127" s="49"/>
      <c r="F127" s="49"/>
    </row>
    <row r="128" spans="2:6">
      <c r="B128" s="52" t="s">
        <v>124</v>
      </c>
      <c r="C128" s="11" t="s">
        <v>16</v>
      </c>
      <c r="D128" s="49">
        <v>244.02</v>
      </c>
      <c r="E128" s="49"/>
      <c r="F128" s="49"/>
    </row>
    <row r="129" spans="2:6">
      <c r="B129" s="53" t="s">
        <v>47</v>
      </c>
      <c r="C129" s="4"/>
      <c r="D129" s="49"/>
      <c r="E129" s="49"/>
      <c r="F129" s="49"/>
    </row>
    <row r="130" spans="2:6">
      <c r="B130" s="52" t="s">
        <v>118</v>
      </c>
      <c r="C130" s="4" t="s">
        <v>16</v>
      </c>
      <c r="D130" s="49">
        <v>197.08999999999997</v>
      </c>
      <c r="E130" s="49"/>
      <c r="F130" s="49"/>
    </row>
    <row r="131" spans="2:6">
      <c r="B131" s="53" t="s">
        <v>48</v>
      </c>
      <c r="C131" s="4"/>
      <c r="D131" s="49"/>
      <c r="E131" s="49"/>
      <c r="F131" s="49"/>
    </row>
    <row r="132" spans="2:6" ht="38.25">
      <c r="B132" s="6" t="s">
        <v>119</v>
      </c>
      <c r="C132" s="4" t="s">
        <v>16</v>
      </c>
      <c r="D132" s="49">
        <v>21</v>
      </c>
      <c r="E132" s="49"/>
      <c r="F132" s="49"/>
    </row>
    <row r="133" spans="2:6" ht="25.5">
      <c r="B133" s="52" t="s">
        <v>120</v>
      </c>
      <c r="C133" s="4" t="s">
        <v>13</v>
      </c>
      <c r="D133" s="49">
        <v>1</v>
      </c>
      <c r="E133" s="49"/>
      <c r="F133" s="49"/>
    </row>
    <row r="134" spans="2:6">
      <c r="B134" s="53" t="s">
        <v>41</v>
      </c>
      <c r="C134" s="4"/>
      <c r="D134" s="49"/>
      <c r="E134" s="49"/>
      <c r="F134" s="49"/>
    </row>
    <row r="135" spans="2:6">
      <c r="B135" s="51" t="s">
        <v>100</v>
      </c>
      <c r="C135" s="4" t="s">
        <v>16</v>
      </c>
      <c r="D135" s="49">
        <v>280.89</v>
      </c>
      <c r="E135" s="49"/>
      <c r="F135" s="49"/>
    </row>
    <row r="136" spans="2:6">
      <c r="B136" s="53" t="s">
        <v>49</v>
      </c>
      <c r="C136" s="4"/>
      <c r="D136" s="49"/>
      <c r="E136" s="49"/>
      <c r="F136" s="49"/>
    </row>
    <row r="137" spans="2:6">
      <c r="B137" s="52" t="s">
        <v>121</v>
      </c>
      <c r="C137" s="4" t="s">
        <v>13</v>
      </c>
      <c r="D137" s="49">
        <v>1</v>
      </c>
      <c r="E137" s="49"/>
      <c r="F137" s="49"/>
    </row>
    <row r="138" spans="2:6">
      <c r="B138" s="52" t="s">
        <v>122</v>
      </c>
      <c r="C138" s="4" t="s">
        <v>17</v>
      </c>
      <c r="D138" s="49">
        <v>3</v>
      </c>
      <c r="E138" s="49"/>
      <c r="F138" s="49"/>
    </row>
    <row r="139" spans="2:6" ht="25.5">
      <c r="B139" s="64" t="s">
        <v>137</v>
      </c>
      <c r="C139" s="4" t="s">
        <v>13</v>
      </c>
      <c r="D139" s="49">
        <v>4</v>
      </c>
      <c r="E139" s="49"/>
      <c r="F139" s="49"/>
    </row>
    <row r="140" spans="2:6">
      <c r="B140" s="52" t="s">
        <v>123</v>
      </c>
      <c r="C140" s="4" t="s">
        <v>13</v>
      </c>
      <c r="D140" s="49">
        <v>1</v>
      </c>
      <c r="E140" s="49"/>
      <c r="F140" s="49"/>
    </row>
    <row r="141" spans="2:6">
      <c r="B141" s="53" t="s">
        <v>43</v>
      </c>
      <c r="C141" s="4"/>
      <c r="D141" s="49"/>
      <c r="E141" s="49"/>
      <c r="F141" s="49"/>
    </row>
    <row r="142" spans="2:6" ht="36">
      <c r="B142" s="48" t="s">
        <v>86</v>
      </c>
      <c r="C142" s="4" t="s">
        <v>16</v>
      </c>
      <c r="D142" s="49">
        <v>40.282799999999995</v>
      </c>
      <c r="E142" s="49"/>
      <c r="F142" s="49"/>
    </row>
    <row r="143" spans="2:6" ht="38.25">
      <c r="B143" s="6" t="s">
        <v>18</v>
      </c>
      <c r="C143" s="4" t="s">
        <v>16</v>
      </c>
      <c r="D143" s="49">
        <f>478.30352/10.76</f>
        <v>44.451999999999998</v>
      </c>
      <c r="E143" s="49"/>
      <c r="F143" s="49"/>
    </row>
    <row r="144" spans="2:6">
      <c r="B144" s="53" t="s">
        <v>50</v>
      </c>
      <c r="C144" s="4"/>
      <c r="D144" s="49"/>
      <c r="E144" s="49"/>
      <c r="F144" s="49"/>
    </row>
    <row r="145" spans="2:6" ht="25.5">
      <c r="B145" s="6" t="s">
        <v>138</v>
      </c>
      <c r="C145" s="4" t="s">
        <v>16</v>
      </c>
      <c r="D145" s="49">
        <v>144.69299569438724</v>
      </c>
      <c r="E145" s="49"/>
      <c r="F145" s="49"/>
    </row>
    <row r="146" spans="2:6">
      <c r="B146" s="53" t="s">
        <v>125</v>
      </c>
      <c r="C146" s="4"/>
      <c r="D146" s="49"/>
      <c r="E146" s="49"/>
      <c r="F146" s="49"/>
    </row>
    <row r="147" spans="2:6" ht="25.5">
      <c r="B147" s="6" t="s">
        <v>138</v>
      </c>
      <c r="C147" s="4" t="s">
        <v>16</v>
      </c>
      <c r="D147" s="49">
        <v>176.94999546822413</v>
      </c>
      <c r="E147" s="49"/>
      <c r="F147" s="49"/>
    </row>
    <row r="148" spans="2:6">
      <c r="B148" s="53" t="s">
        <v>51</v>
      </c>
      <c r="C148" s="4"/>
      <c r="D148" s="49"/>
      <c r="E148" s="49"/>
      <c r="F148" s="49"/>
    </row>
    <row r="149" spans="2:6" ht="25.5">
      <c r="B149" s="52" t="s">
        <v>126</v>
      </c>
      <c r="C149" s="4" t="s">
        <v>8</v>
      </c>
      <c r="D149" s="49">
        <v>2</v>
      </c>
      <c r="E149" s="49"/>
      <c r="F149" s="49"/>
    </row>
    <row r="150" spans="2:6">
      <c r="B150" s="52" t="s">
        <v>52</v>
      </c>
      <c r="C150" s="4" t="s">
        <v>17</v>
      </c>
      <c r="D150" s="49">
        <v>240</v>
      </c>
      <c r="E150" s="49"/>
      <c r="F150" s="49"/>
    </row>
    <row r="151" spans="2:6">
      <c r="B151" s="52" t="s">
        <v>53</v>
      </c>
      <c r="C151" s="4" t="s">
        <v>16</v>
      </c>
      <c r="D151" s="49">
        <v>240</v>
      </c>
      <c r="E151" s="49"/>
      <c r="F151" s="49"/>
    </row>
    <row r="152" spans="2:6">
      <c r="B152" s="53" t="s">
        <v>54</v>
      </c>
      <c r="C152" s="4"/>
      <c r="D152" s="49"/>
      <c r="E152" s="49"/>
      <c r="F152" s="49"/>
    </row>
    <row r="153" spans="2:6">
      <c r="B153" s="52" t="s">
        <v>127</v>
      </c>
      <c r="C153" s="4" t="s">
        <v>16</v>
      </c>
      <c r="D153" s="49">
        <f>21.34*0.4</f>
        <v>8.5359999999999996</v>
      </c>
      <c r="E153" s="49"/>
      <c r="F153" s="49"/>
    </row>
    <row r="154" spans="2:6">
      <c r="B154" s="52" t="s">
        <v>55</v>
      </c>
      <c r="C154" s="4" t="s">
        <v>16</v>
      </c>
      <c r="D154" s="49">
        <v>358.97</v>
      </c>
      <c r="E154" s="49"/>
      <c r="F154" s="49"/>
    </row>
    <row r="155" spans="2:6">
      <c r="B155" s="52" t="s">
        <v>56</v>
      </c>
      <c r="C155" s="4" t="s">
        <v>16</v>
      </c>
      <c r="D155" s="49">
        <v>44.451999999999998</v>
      </c>
      <c r="E155" s="49"/>
      <c r="F155" s="49"/>
    </row>
    <row r="156" spans="2:6">
      <c r="B156" s="52" t="s">
        <v>57</v>
      </c>
      <c r="C156" s="4" t="s">
        <v>16</v>
      </c>
      <c r="D156" s="49">
        <v>103.02</v>
      </c>
      <c r="E156" s="49"/>
      <c r="F156" s="49"/>
    </row>
    <row r="157" spans="2:6">
      <c r="B157" s="53" t="s">
        <v>58</v>
      </c>
      <c r="C157" s="4"/>
      <c r="D157" s="49"/>
      <c r="E157" s="49"/>
      <c r="F157" s="49"/>
    </row>
    <row r="158" spans="2:6">
      <c r="B158" s="52" t="s">
        <v>59</v>
      </c>
      <c r="C158" s="4" t="s">
        <v>27</v>
      </c>
      <c r="D158" s="49">
        <v>1</v>
      </c>
      <c r="E158" s="49"/>
      <c r="F158" s="49"/>
    </row>
    <row r="159" spans="2:6">
      <c r="B159" s="53" t="s">
        <v>60</v>
      </c>
      <c r="C159" s="4"/>
      <c r="D159" s="49"/>
      <c r="E159" s="49"/>
      <c r="F159" s="49"/>
    </row>
    <row r="160" spans="2:6">
      <c r="B160" s="52" t="s">
        <v>145</v>
      </c>
      <c r="C160" s="4" t="s">
        <v>61</v>
      </c>
      <c r="D160" s="49">
        <v>10</v>
      </c>
      <c r="E160" s="49"/>
      <c r="F160" s="49"/>
    </row>
    <row r="161" spans="2:6">
      <c r="B161" s="52" t="s">
        <v>146</v>
      </c>
      <c r="C161" s="4" t="s">
        <v>61</v>
      </c>
      <c r="D161" s="49">
        <v>1</v>
      </c>
      <c r="E161" s="49"/>
      <c r="F161" s="49"/>
    </row>
    <row r="162" spans="2:6" ht="25.5">
      <c r="B162" s="52" t="s">
        <v>147</v>
      </c>
      <c r="C162" s="4" t="s">
        <v>61</v>
      </c>
      <c r="D162" s="49">
        <v>1</v>
      </c>
      <c r="E162" s="49"/>
      <c r="F162" s="49"/>
    </row>
    <row r="163" spans="2:6">
      <c r="B163" s="52" t="s">
        <v>148</v>
      </c>
      <c r="C163" s="4" t="s">
        <v>61</v>
      </c>
      <c r="D163" s="49">
        <v>15</v>
      </c>
      <c r="E163" s="49"/>
      <c r="F163" s="49"/>
    </row>
    <row r="164" spans="2:6">
      <c r="B164" s="56" t="s">
        <v>157</v>
      </c>
      <c r="C164" s="4"/>
      <c r="D164" s="81"/>
      <c r="E164" s="49"/>
      <c r="F164" s="49"/>
    </row>
    <row r="165" spans="2:6">
      <c r="B165" s="82" t="s">
        <v>158</v>
      </c>
      <c r="C165" s="83" t="s">
        <v>159</v>
      </c>
      <c r="D165" s="84">
        <v>8</v>
      </c>
      <c r="E165" s="49"/>
      <c r="F165" s="49"/>
    </row>
    <row r="166" spans="2:6">
      <c r="B166" s="82" t="s">
        <v>160</v>
      </c>
      <c r="C166" s="83" t="s">
        <v>159</v>
      </c>
      <c r="D166" s="84">
        <v>1</v>
      </c>
      <c r="E166" s="49"/>
      <c r="F166" s="49"/>
    </row>
    <row r="167" spans="2:6">
      <c r="B167" s="82" t="s">
        <v>161</v>
      </c>
      <c r="C167" s="83" t="s">
        <v>80</v>
      </c>
      <c r="D167" s="84">
        <v>1</v>
      </c>
      <c r="E167" s="49"/>
      <c r="F167" s="49"/>
    </row>
    <row r="168" spans="2:6" ht="15.75" thickBot="1">
      <c r="B168" s="82" t="s">
        <v>162</v>
      </c>
      <c r="C168" s="83" t="s">
        <v>159</v>
      </c>
      <c r="D168" s="84">
        <v>1</v>
      </c>
      <c r="E168" s="49"/>
      <c r="F168" s="49"/>
    </row>
    <row r="169" spans="2:6" ht="15.75" thickBot="1">
      <c r="B169" s="47" t="s">
        <v>149</v>
      </c>
      <c r="C169" s="4"/>
      <c r="D169" s="49"/>
      <c r="E169" s="49"/>
      <c r="F169" s="49"/>
    </row>
    <row r="170" spans="2:6" ht="15.75" thickTop="1">
      <c r="B170" s="53" t="s">
        <v>38</v>
      </c>
      <c r="C170" s="4"/>
      <c r="D170" s="49"/>
      <c r="E170" s="49"/>
      <c r="F170" s="49"/>
    </row>
    <row r="171" spans="2:6">
      <c r="B171" s="6" t="s">
        <v>143</v>
      </c>
      <c r="C171" s="4" t="s">
        <v>16</v>
      </c>
      <c r="D171" s="49">
        <v>197.36564000000007</v>
      </c>
      <c r="E171" s="49"/>
      <c r="F171" s="49"/>
    </row>
    <row r="172" spans="2:6">
      <c r="B172" s="6" t="s">
        <v>144</v>
      </c>
      <c r="C172" s="4" t="s">
        <v>16</v>
      </c>
      <c r="D172" s="49">
        <v>197.36564000000007</v>
      </c>
      <c r="E172" s="49"/>
      <c r="F172" s="49"/>
    </row>
    <row r="173" spans="2:6">
      <c r="B173" s="52" t="s">
        <v>39</v>
      </c>
      <c r="C173" s="4" t="s">
        <v>16</v>
      </c>
      <c r="D173" s="49">
        <v>197.36564000000007</v>
      </c>
      <c r="E173" s="49"/>
      <c r="F173" s="49"/>
    </row>
    <row r="174" spans="2:6">
      <c r="B174" s="53" t="s">
        <v>40</v>
      </c>
      <c r="C174" s="4"/>
      <c r="D174" s="49"/>
      <c r="E174" s="49"/>
      <c r="F174" s="49"/>
    </row>
    <row r="175" spans="2:6">
      <c r="B175" s="52" t="s">
        <v>118</v>
      </c>
      <c r="C175" s="4" t="s">
        <v>11</v>
      </c>
      <c r="D175" s="49">
        <v>92.88000000000001</v>
      </c>
      <c r="E175" s="49"/>
      <c r="F175" s="49"/>
    </row>
    <row r="176" spans="2:6">
      <c r="B176" s="53" t="s">
        <v>41</v>
      </c>
      <c r="C176" s="4"/>
      <c r="D176" s="49"/>
      <c r="E176" s="49"/>
      <c r="F176" s="49"/>
    </row>
    <row r="177" spans="2:6">
      <c r="B177" s="51" t="s">
        <v>100</v>
      </c>
      <c r="C177" s="4" t="s">
        <v>16</v>
      </c>
      <c r="D177" s="49">
        <v>161.16</v>
      </c>
      <c r="E177" s="49"/>
      <c r="F177" s="49"/>
    </row>
    <row r="178" spans="2:6">
      <c r="B178" s="53" t="s">
        <v>42</v>
      </c>
      <c r="C178" s="4"/>
      <c r="D178" s="49"/>
      <c r="E178" s="49"/>
      <c r="F178" s="49"/>
    </row>
    <row r="179" spans="2:6">
      <c r="B179" s="52" t="s">
        <v>110</v>
      </c>
      <c r="C179" s="4" t="s">
        <v>13</v>
      </c>
      <c r="D179" s="49">
        <v>1</v>
      </c>
      <c r="E179" s="49"/>
      <c r="F179" s="49"/>
    </row>
    <row r="180" spans="2:6">
      <c r="B180" s="52" t="s">
        <v>150</v>
      </c>
      <c r="C180" s="4" t="s">
        <v>13</v>
      </c>
      <c r="D180" s="49">
        <v>1</v>
      </c>
      <c r="E180" s="49"/>
      <c r="F180" s="49"/>
    </row>
    <row r="181" spans="2:6">
      <c r="B181" s="52" t="s">
        <v>128</v>
      </c>
      <c r="C181" s="4" t="s">
        <v>16</v>
      </c>
      <c r="D181" s="49">
        <v>44.1</v>
      </c>
      <c r="E181" s="49"/>
      <c r="F181" s="49"/>
    </row>
    <row r="182" spans="2:6" ht="63.75">
      <c r="B182" s="55" t="s">
        <v>141</v>
      </c>
      <c r="C182" s="4" t="s">
        <v>13</v>
      </c>
      <c r="D182" s="49">
        <v>4</v>
      </c>
      <c r="E182" s="49"/>
      <c r="F182" s="49"/>
    </row>
    <row r="183" spans="2:6" ht="76.5">
      <c r="B183" s="55" t="s">
        <v>142</v>
      </c>
      <c r="C183" s="4" t="s">
        <v>17</v>
      </c>
      <c r="D183" s="49">
        <v>2</v>
      </c>
      <c r="E183" s="49"/>
      <c r="F183" s="49"/>
    </row>
    <row r="184" spans="2:6">
      <c r="B184" s="53" t="s">
        <v>43</v>
      </c>
      <c r="C184" s="4"/>
      <c r="D184" s="49"/>
      <c r="E184" s="49"/>
      <c r="F184" s="49"/>
    </row>
    <row r="185" spans="2:6" ht="36">
      <c r="B185" s="48" t="s">
        <v>86</v>
      </c>
      <c r="C185" s="4" t="s">
        <v>16</v>
      </c>
      <c r="D185" s="49">
        <f>4*2.1+4*1.4*0.7</f>
        <v>12.32</v>
      </c>
      <c r="E185" s="49"/>
      <c r="F185" s="49"/>
    </row>
    <row r="186" spans="2:6" ht="38.25">
      <c r="B186" s="6" t="s">
        <v>18</v>
      </c>
      <c r="C186" s="4" t="s">
        <v>16</v>
      </c>
      <c r="D186" s="49">
        <f>302.0332/10.76</f>
        <v>28.070000000000004</v>
      </c>
      <c r="E186" s="49"/>
      <c r="F186" s="49"/>
    </row>
    <row r="187" spans="2:6">
      <c r="B187" s="53" t="s">
        <v>44</v>
      </c>
      <c r="C187" s="4"/>
      <c r="D187" s="49"/>
      <c r="E187" s="49"/>
      <c r="F187" s="49"/>
    </row>
    <row r="188" spans="2:6" ht="25.5">
      <c r="B188" s="6" t="s">
        <v>138</v>
      </c>
      <c r="C188" s="4" t="s">
        <v>16</v>
      </c>
      <c r="D188" s="49">
        <v>55.8</v>
      </c>
      <c r="E188" s="49"/>
      <c r="F188" s="49"/>
    </row>
    <row r="189" spans="2:6">
      <c r="B189" s="53" t="s">
        <v>45</v>
      </c>
      <c r="C189" s="4"/>
      <c r="D189" s="49"/>
      <c r="E189" s="49"/>
      <c r="F189" s="49"/>
    </row>
    <row r="190" spans="2:6">
      <c r="B190" s="52" t="s">
        <v>56</v>
      </c>
      <c r="C190" s="4" t="s">
        <v>16</v>
      </c>
      <c r="D190" s="49">
        <v>39.270000000000003</v>
      </c>
      <c r="E190" s="49"/>
      <c r="F190" s="49"/>
    </row>
    <row r="191" spans="2:6">
      <c r="B191" s="52" t="s">
        <v>46</v>
      </c>
      <c r="C191" s="4" t="s">
        <v>16</v>
      </c>
      <c r="D191" s="49">
        <v>403.19640000000004</v>
      </c>
      <c r="E191" s="49"/>
      <c r="F191" s="49"/>
    </row>
    <row r="192" spans="2:6" ht="26.25" thickBot="1">
      <c r="B192" s="52" t="s">
        <v>113</v>
      </c>
      <c r="C192" s="4" t="s">
        <v>16</v>
      </c>
      <c r="D192" s="49">
        <v>115.67700000000001</v>
      </c>
      <c r="E192" s="49"/>
      <c r="F192" s="49"/>
    </row>
    <row r="193" spans="2:9" ht="15.75" thickBot="1">
      <c r="B193" s="47" t="s">
        <v>163</v>
      </c>
      <c r="C193" s="4"/>
      <c r="D193" s="49"/>
      <c r="E193" s="49"/>
      <c r="F193" s="49"/>
    </row>
    <row r="194" spans="2:9" ht="15.75" thickTop="1">
      <c r="B194" s="85" t="s">
        <v>164</v>
      </c>
      <c r="C194" s="37"/>
      <c r="D194" s="86"/>
      <c r="E194" s="49"/>
      <c r="F194" s="49"/>
    </row>
    <row r="195" spans="2:9">
      <c r="B195" s="87" t="s">
        <v>165</v>
      </c>
      <c r="C195" s="88" t="s">
        <v>12</v>
      </c>
      <c r="D195" s="86">
        <v>8.9</v>
      </c>
      <c r="E195" s="49"/>
      <c r="F195" s="49"/>
    </row>
    <row r="196" spans="2:9">
      <c r="B196" s="87" t="s">
        <v>166</v>
      </c>
      <c r="C196" s="88" t="s">
        <v>12</v>
      </c>
      <c r="D196" s="86">
        <v>2.95</v>
      </c>
      <c r="E196" s="49"/>
      <c r="F196" s="49"/>
    </row>
    <row r="197" spans="2:9">
      <c r="B197" s="54" t="s">
        <v>167</v>
      </c>
      <c r="C197" s="88" t="s">
        <v>24</v>
      </c>
      <c r="D197" s="86">
        <v>3.5600000000000005</v>
      </c>
      <c r="E197" s="49"/>
      <c r="F197" s="49"/>
    </row>
    <row r="198" spans="2:9">
      <c r="B198" s="54" t="s">
        <v>168</v>
      </c>
      <c r="C198" s="88" t="s">
        <v>24</v>
      </c>
      <c r="D198" s="86">
        <v>3.5600000000000005</v>
      </c>
      <c r="E198" s="49"/>
      <c r="F198" s="49"/>
    </row>
    <row r="199" spans="2:9">
      <c r="B199" s="89" t="s">
        <v>177</v>
      </c>
      <c r="C199" s="90" t="s">
        <v>24</v>
      </c>
      <c r="D199" s="76">
        <v>244.02</v>
      </c>
      <c r="E199" s="49"/>
      <c r="F199" s="49"/>
    </row>
    <row r="200" spans="2:9">
      <c r="B200" s="91" t="s">
        <v>169</v>
      </c>
      <c r="C200" s="89"/>
      <c r="D200" s="98"/>
      <c r="E200" s="49"/>
      <c r="F200" s="49"/>
    </row>
    <row r="201" spans="2:9">
      <c r="B201" s="54" t="s">
        <v>52</v>
      </c>
      <c r="C201" s="34" t="s">
        <v>17</v>
      </c>
      <c r="D201" s="99">
        <v>350</v>
      </c>
      <c r="E201" s="49"/>
      <c r="F201" s="49"/>
    </row>
    <row r="202" spans="2:9">
      <c r="B202" s="54" t="s">
        <v>53</v>
      </c>
      <c r="C202" s="34" t="s">
        <v>16</v>
      </c>
      <c r="D202" s="99">
        <v>500</v>
      </c>
      <c r="E202" s="49"/>
      <c r="F202" s="49"/>
      <c r="I202" s="96"/>
    </row>
    <row r="203" spans="2:9">
      <c r="B203" s="89" t="s">
        <v>170</v>
      </c>
      <c r="C203" s="92" t="s">
        <v>24</v>
      </c>
      <c r="D203" s="97">
        <v>150</v>
      </c>
      <c r="E203" s="49"/>
      <c r="F203" s="49"/>
    </row>
    <row r="204" spans="2:9">
      <c r="B204" s="89" t="s">
        <v>171</v>
      </c>
      <c r="C204" s="92" t="s">
        <v>80</v>
      </c>
      <c r="D204" s="97">
        <v>1</v>
      </c>
      <c r="E204" s="49"/>
      <c r="F204" s="49"/>
    </row>
    <row r="205" spans="2:9">
      <c r="B205" s="89" t="s">
        <v>172</v>
      </c>
      <c r="C205" s="92" t="s">
        <v>80</v>
      </c>
      <c r="D205" s="97">
        <v>1</v>
      </c>
      <c r="E205" s="49"/>
      <c r="F205" s="49"/>
    </row>
    <row r="206" spans="2:9">
      <c r="B206" s="93" t="s">
        <v>173</v>
      </c>
      <c r="C206" s="92" t="s">
        <v>17</v>
      </c>
      <c r="D206" s="97">
        <v>1</v>
      </c>
      <c r="E206" s="49"/>
      <c r="F206" s="49"/>
    </row>
    <row r="207" spans="2:9">
      <c r="B207" s="89" t="s">
        <v>174</v>
      </c>
      <c r="C207" s="92" t="s">
        <v>80</v>
      </c>
      <c r="D207" s="97">
        <v>1</v>
      </c>
      <c r="E207" s="49"/>
      <c r="F207" s="49"/>
    </row>
    <row r="208" spans="2:9">
      <c r="B208" s="89" t="s">
        <v>175</v>
      </c>
      <c r="C208" s="92" t="s">
        <v>80</v>
      </c>
      <c r="D208" s="97">
        <v>1</v>
      </c>
      <c r="E208" s="49"/>
      <c r="F208" s="49"/>
    </row>
    <row r="209" spans="1:6">
      <c r="B209" s="94" t="s">
        <v>176</v>
      </c>
      <c r="C209" s="95" t="s">
        <v>16</v>
      </c>
      <c r="D209" s="76">
        <v>244.02</v>
      </c>
      <c r="E209" s="49"/>
      <c r="F209" s="49"/>
    </row>
    <row r="210" spans="1:6">
      <c r="B210" s="52"/>
      <c r="C210" s="4"/>
      <c r="D210" s="49"/>
      <c r="E210" s="49"/>
      <c r="F210" s="49"/>
    </row>
    <row r="211" spans="1:6">
      <c r="B211" s="52"/>
      <c r="C211" s="4"/>
      <c r="D211" s="49"/>
      <c r="E211" s="49"/>
      <c r="F211" s="49"/>
    </row>
    <row r="212" spans="1:6" ht="15.75" thickBot="1">
      <c r="B212" s="6"/>
      <c r="C212" s="4"/>
      <c r="D212" s="49"/>
      <c r="E212" s="49"/>
      <c r="F212" s="49"/>
    </row>
    <row r="213" spans="1:6" s="20" customFormat="1" ht="15.75" customHeight="1" thickBot="1">
      <c r="A213" s="15"/>
      <c r="B213" s="18"/>
      <c r="C213" s="103" t="s">
        <v>71</v>
      </c>
      <c r="D213" s="104"/>
      <c r="E213" s="104"/>
      <c r="F213" s="19">
        <f>SUM(F14:F212)</f>
        <v>0</v>
      </c>
    </row>
    <row r="214" spans="1:6" s="20" customFormat="1" ht="12.75">
      <c r="A214" s="15"/>
      <c r="B214" s="18"/>
      <c r="C214" s="21"/>
      <c r="D214" s="22"/>
      <c r="E214" s="23"/>
      <c r="F214" s="22"/>
    </row>
    <row r="215" spans="1:6" s="20" customFormat="1" ht="13.5" thickBot="1">
      <c r="A215" s="15"/>
      <c r="B215" s="18"/>
      <c r="C215" s="21"/>
      <c r="D215" s="22"/>
      <c r="E215" s="23"/>
      <c r="F215" s="22"/>
    </row>
    <row r="216" spans="1:6" s="20" customFormat="1" ht="13.5" thickBot="1">
      <c r="A216" s="15"/>
      <c r="B216" s="24" t="s">
        <v>62</v>
      </c>
      <c r="C216" s="21"/>
      <c r="D216" s="22"/>
      <c r="E216" s="23"/>
      <c r="F216" s="22"/>
    </row>
    <row r="217" spans="1:6" s="20" customFormat="1" ht="13.5" thickTop="1">
      <c r="A217" s="15"/>
      <c r="B217" s="18" t="s">
        <v>63</v>
      </c>
      <c r="C217" s="21"/>
      <c r="D217" s="28">
        <v>0.1</v>
      </c>
      <c r="E217" s="23"/>
      <c r="F217" s="22">
        <f>+F213*D217</f>
        <v>0</v>
      </c>
    </row>
    <row r="218" spans="1:6" s="20" customFormat="1" ht="12.75">
      <c r="A218" s="15"/>
      <c r="B218" s="18" t="s">
        <v>64</v>
      </c>
      <c r="C218" s="21"/>
      <c r="D218" s="28">
        <v>0.04</v>
      </c>
      <c r="E218" s="23"/>
      <c r="F218" s="22">
        <f>+F213*D218</f>
        <v>0</v>
      </c>
    </row>
    <row r="219" spans="1:6" s="20" customFormat="1" ht="12.75">
      <c r="A219" s="15"/>
      <c r="B219" s="18" t="s">
        <v>65</v>
      </c>
      <c r="C219" s="21"/>
      <c r="D219" s="28">
        <v>0.05</v>
      </c>
      <c r="E219" s="23"/>
      <c r="F219" s="22">
        <f>+F213*D219</f>
        <v>0</v>
      </c>
    </row>
    <row r="220" spans="1:6" s="20" customFormat="1" ht="12.75">
      <c r="A220" s="15"/>
      <c r="B220" s="18" t="s">
        <v>66</v>
      </c>
      <c r="C220" s="21"/>
      <c r="D220" s="28">
        <v>0.01</v>
      </c>
      <c r="E220" s="23"/>
      <c r="F220" s="22">
        <f>+F213*D220</f>
        <v>0</v>
      </c>
    </row>
    <row r="221" spans="1:6" s="20" customFormat="1" ht="12.75">
      <c r="A221" s="15"/>
      <c r="B221" s="18" t="s">
        <v>72</v>
      </c>
      <c r="C221" s="21"/>
      <c r="D221" s="28">
        <v>4.4999999999999998E-2</v>
      </c>
      <c r="E221" s="25"/>
      <c r="F221" s="22">
        <f>+F213*D221</f>
        <v>0</v>
      </c>
    </row>
    <row r="222" spans="1:6" s="20" customFormat="1" ht="12.75">
      <c r="A222" s="15"/>
      <c r="B222" s="18" t="s">
        <v>73</v>
      </c>
      <c r="C222" s="21"/>
      <c r="D222" s="28">
        <v>0.05</v>
      </c>
      <c r="E222" s="25"/>
      <c r="F222" s="22">
        <f>+F213*D222</f>
        <v>0</v>
      </c>
    </row>
    <row r="223" spans="1:6" s="20" customFormat="1" ht="12.75">
      <c r="A223" s="15"/>
      <c r="B223" s="18" t="s">
        <v>67</v>
      </c>
      <c r="C223" s="21"/>
      <c r="D223" s="28">
        <v>1E-3</v>
      </c>
      <c r="E223" s="23"/>
      <c r="F223" s="22">
        <f>+F213*D223</f>
        <v>0</v>
      </c>
    </row>
    <row r="224" spans="1:6" s="20" customFormat="1" ht="12.75">
      <c r="A224" s="15"/>
      <c r="B224" s="18" t="s">
        <v>68</v>
      </c>
      <c r="C224" s="21"/>
      <c r="D224" s="28">
        <v>0.18</v>
      </c>
      <c r="E224" s="23"/>
      <c r="F224" s="22">
        <f>+F217*D224</f>
        <v>0</v>
      </c>
    </row>
    <row r="225" spans="1:6" s="20" customFormat="1" ht="13.5" thickBot="1">
      <c r="A225" s="15"/>
      <c r="B225" s="18"/>
      <c r="C225" s="21"/>
      <c r="D225" s="22"/>
      <c r="E225" s="23"/>
      <c r="F225" s="22"/>
    </row>
    <row r="226" spans="1:6" s="20" customFormat="1" ht="15.75" customHeight="1" thickBot="1">
      <c r="A226" s="15"/>
      <c r="B226" s="18"/>
      <c r="C226" s="103" t="s">
        <v>74</v>
      </c>
      <c r="D226" s="104"/>
      <c r="E226" s="104"/>
      <c r="F226" s="19">
        <f>SUM(F217:F225)</f>
        <v>0</v>
      </c>
    </row>
    <row r="227" spans="1:6" s="20" customFormat="1" ht="12.75">
      <c r="A227" s="15"/>
      <c r="B227" s="18"/>
      <c r="C227" s="21"/>
      <c r="D227" s="22"/>
      <c r="E227" s="23"/>
      <c r="F227" s="22"/>
    </row>
    <row r="228" spans="1:6" s="20" customFormat="1" ht="13.5" thickBot="1">
      <c r="A228" s="15"/>
      <c r="B228" s="18"/>
      <c r="C228" s="21"/>
      <c r="D228" s="22"/>
      <c r="E228" s="23"/>
      <c r="F228" s="22"/>
    </row>
    <row r="229" spans="1:6" s="20" customFormat="1" ht="15.75" customHeight="1" thickBot="1">
      <c r="A229" s="15"/>
      <c r="B229" s="18"/>
      <c r="C229" s="105" t="s">
        <v>75</v>
      </c>
      <c r="D229" s="106"/>
      <c r="E229" s="106"/>
      <c r="F229" s="26">
        <f>+F213+F226</f>
        <v>0</v>
      </c>
    </row>
    <row r="230" spans="1:6" s="20" customFormat="1" ht="12.75">
      <c r="A230" s="15"/>
      <c r="B230" s="18"/>
      <c r="C230" s="21"/>
      <c r="D230" s="22"/>
      <c r="E230" s="23"/>
      <c r="F230" s="22"/>
    </row>
    <row r="231" spans="1:6" s="20" customFormat="1" ht="12.75">
      <c r="A231" s="15"/>
      <c r="B231" s="18"/>
      <c r="C231" s="21"/>
      <c r="D231" s="22"/>
      <c r="E231" s="23"/>
      <c r="F231" s="22"/>
    </row>
    <row r="232" spans="1:6" s="20" customFormat="1" ht="12.75">
      <c r="A232" s="65"/>
      <c r="B232" s="66"/>
      <c r="C232" s="67"/>
    </row>
    <row r="233" spans="1:6" s="20" customFormat="1" ht="12.75">
      <c r="A233" s="65"/>
      <c r="B233" s="66"/>
      <c r="C233" s="67"/>
    </row>
    <row r="234" spans="1:6">
      <c r="A234" s="65"/>
      <c r="B234" s="68"/>
      <c r="C234" s="69"/>
    </row>
    <row r="235" spans="1:6">
      <c r="A235" s="65"/>
      <c r="B235" s="100" t="s">
        <v>151</v>
      </c>
      <c r="C235" s="100"/>
      <c r="D235" s="100"/>
      <c r="E235" s="71"/>
      <c r="F235" s="70"/>
    </row>
    <row r="236" spans="1:6">
      <c r="A236" s="65"/>
      <c r="B236" s="101"/>
      <c r="C236" s="101"/>
      <c r="D236" s="101"/>
      <c r="E236" s="71"/>
      <c r="F236" s="70"/>
    </row>
    <row r="237" spans="1:6">
      <c r="A237" s="65"/>
      <c r="B237" s="102" t="s">
        <v>152</v>
      </c>
      <c r="C237" s="102"/>
      <c r="D237" s="102"/>
      <c r="E237" s="71"/>
      <c r="F237" s="70"/>
    </row>
  </sheetData>
  <mergeCells count="15">
    <mergeCell ref="A1:F1"/>
    <mergeCell ref="A4:F4"/>
    <mergeCell ref="A5:F5"/>
    <mergeCell ref="A6:F6"/>
    <mergeCell ref="C8:F9"/>
    <mergeCell ref="C213:E213"/>
    <mergeCell ref="A12:A13"/>
    <mergeCell ref="B12:B13"/>
    <mergeCell ref="C12:C13"/>
    <mergeCell ref="D12:D13"/>
    <mergeCell ref="B235:D235"/>
    <mergeCell ref="B236:D236"/>
    <mergeCell ref="B237:D237"/>
    <mergeCell ref="C226:E226"/>
    <mergeCell ref="C229:E229"/>
  </mergeCells>
  <printOptions horizontalCentered="1"/>
  <pageMargins left="0.11811023622047245" right="0.11811023622047245" top="0.15748031496062992" bottom="0.55118110236220474" header="0.31496062992125984" footer="0.11811023622047245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2019-04-01T15:37:30Z</cp:lastPrinted>
  <dcterms:created xsi:type="dcterms:W3CDTF">2015-11-04T15:18:49Z</dcterms:created>
  <dcterms:modified xsi:type="dcterms:W3CDTF">2019-06-21T15:34:05Z</dcterms:modified>
</cp:coreProperties>
</file>