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485" windowHeight="8340" tabRatio="851"/>
  </bookViews>
  <sheets>
    <sheet name="Presupuesto" sheetId="3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llll" hidden="1">#REF!</definedName>
    <definedName name="_xlnm.Print_Area" localSheetId="0">Presupuesto!$A$1:$F$195</definedName>
    <definedName name="_xlnm.Print_Titles" localSheetId="0">Presupuesto!$1:$10</definedName>
    <definedName name="yuokjh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3" l="1"/>
  <c r="D77" i="3"/>
  <c r="D46" i="3"/>
  <c r="D44" i="3"/>
  <c r="D99" i="3"/>
  <c r="D98" i="3"/>
  <c r="D97" i="3"/>
  <c r="D95" i="3"/>
  <c r="D93" i="3"/>
  <c r="D94" i="3" s="1"/>
  <c r="D91" i="3"/>
  <c r="D90" i="3"/>
  <c r="D66" i="3"/>
  <c r="D65" i="3"/>
  <c r="D64" i="3"/>
  <c r="D62" i="3"/>
  <c r="D60" i="3"/>
  <c r="D58" i="3"/>
  <c r="D57" i="3"/>
  <c r="D61" i="3" l="1"/>
  <c r="D130" i="3"/>
  <c r="D111" i="3" l="1"/>
  <c r="D157" i="3"/>
  <c r="D132" i="3"/>
  <c r="D129" i="3"/>
  <c r="D126" i="3"/>
  <c r="D33" i="3" l="1"/>
  <c r="D32" i="3"/>
  <c r="D31" i="3"/>
  <c r="D24" i="3" l="1"/>
  <c r="D25" i="3"/>
  <c r="D113" i="3" l="1"/>
  <c r="D29" i="3"/>
  <c r="D27" i="3"/>
  <c r="D28" i="3" s="1"/>
  <c r="F167" i="3" l="1"/>
  <c r="F175" i="3" l="1"/>
  <c r="F172" i="3"/>
  <c r="F176" i="3"/>
  <c r="F177" i="3"/>
  <c r="F174" i="3"/>
  <c r="F171" i="3"/>
  <c r="F178" i="3" s="1"/>
  <c r="F173" i="3"/>
  <c r="F180" i="3" l="1"/>
  <c r="F183" i="3" s="1"/>
</calcChain>
</file>

<file path=xl/sharedStrings.xml><?xml version="1.0" encoding="utf-8"?>
<sst xmlns="http://schemas.openxmlformats.org/spreadsheetml/2006/main" count="298" uniqueCount="120">
  <si>
    <t xml:space="preserve">Descripción </t>
  </si>
  <si>
    <t>Cantidad</t>
  </si>
  <si>
    <t>Sub-Total</t>
  </si>
  <si>
    <t>Und</t>
  </si>
  <si>
    <t>mt²</t>
  </si>
  <si>
    <t>Aplicación de masilla expansiva (poliestileno) en junta expansión</t>
  </si>
  <si>
    <t>und</t>
  </si>
  <si>
    <t>Mt²</t>
  </si>
  <si>
    <t xml:space="preserve">Impermeabilizante con lona asfaltica de 4mm granular </t>
  </si>
  <si>
    <t>Desague de techo de 3" (bajantes)</t>
  </si>
  <si>
    <t>ml</t>
  </si>
  <si>
    <t>unds</t>
  </si>
  <si>
    <t xml:space="preserve">Pintura acrílica en losa, vigas, muros </t>
  </si>
  <si>
    <t>Pintura satinada en muros hasta 1.50 SNP</t>
  </si>
  <si>
    <t xml:space="preserve">Pintura de mantenimiento en protectores metálicos </t>
  </si>
  <si>
    <t xml:space="preserve">ACERA DE ACCESO Y PERIMETRAL A MODULO </t>
  </si>
  <si>
    <t>Perimetral :</t>
  </si>
  <si>
    <t xml:space="preserve">Acceso : 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</si>
  <si>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</si>
  <si>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</si>
  <si>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</si>
  <si>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</si>
  <si>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</si>
  <si>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</si>
  <si>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</si>
  <si>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p.a</t>
  </si>
  <si>
    <t xml:space="preserve">Colocación de foam en juntas </t>
  </si>
  <si>
    <t>Tapa de aluminio en junta de expansión de 10", atornillada un lado</t>
  </si>
  <si>
    <t>Descripción del Proyecto :</t>
  </si>
  <si>
    <t>Und.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</si>
  <si>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</si>
  <si>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</si>
  <si>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</si>
  <si>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</si>
  <si>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</si>
  <si>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>CESAR NICOLAS PENSON</t>
  </si>
  <si>
    <t xml:space="preserve">PRESUPUESTO </t>
  </si>
  <si>
    <t xml:space="preserve">CENTRO EDUCATIVO </t>
  </si>
  <si>
    <t>Letrero de Obra</t>
  </si>
  <si>
    <t>UD</t>
  </si>
  <si>
    <t>Caseta de Materiales</t>
  </si>
  <si>
    <t>m2</t>
  </si>
  <si>
    <t>Suministro y colocacion de Grama (incluye Mano de obra)</t>
  </si>
  <si>
    <t>MISCELANEOS</t>
  </si>
  <si>
    <t>Precio Unitario</t>
  </si>
  <si>
    <t xml:space="preserve">REPARACION DE 4 AULAS </t>
  </si>
  <si>
    <t>Ubicación Proyecto  :HATO MAYOR , PROV. HATO MAYOR</t>
  </si>
  <si>
    <t xml:space="preserve">Traslado de Mobiliario </t>
  </si>
  <si>
    <t>aulas</t>
  </si>
  <si>
    <t>Limpieza y colocación de accesorios para lavamanos (incl. llave monomando)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</si>
  <si>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</si>
  <si>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</si>
  <si>
    <t>Limpieza de Vertedero en baños (revestido en cerámica, llave de chorro) 1.00*1.00*0.30</t>
  </si>
  <si>
    <t>Desmonte de plafond</t>
  </si>
  <si>
    <t>Suministro e instalacion de Plafond en PVC</t>
  </si>
  <si>
    <t>Limpieza de Cerámicas</t>
  </si>
  <si>
    <t xml:space="preserve">Remoción y limpieza de techo (utilizar hidrolavadora de 2500psi) </t>
  </si>
  <si>
    <t>Pulido y brillado pisos</t>
  </si>
  <si>
    <t>Reparación de ventanas: ajuste, lijado, masillado, operadores palanca, pintura blanca con brillo y esmaltada aplicada con compresor</t>
  </si>
  <si>
    <t xml:space="preserve">Reparación puertas de tola: desmonte, sustitución tola, pulido, aplicación de sandblasting, ferré, aplicación antióxido y pintura blanca con brillo aplicada con compresor </t>
  </si>
  <si>
    <t xml:space="preserve">Reparación puertas de tola en baños : desmonte, sustitución tola, pulido, aplicación de sandblasting, ferré, aplicación antióxido y pintura blanca con brillo aplicada con compresor </t>
  </si>
  <si>
    <t xml:space="preserve">Pintura en Escalera metálica tipo marinera </t>
  </si>
  <si>
    <t>Tubos para  lamparas fluorescente</t>
  </si>
  <si>
    <t>Suministro e instalacion de interruptores sencillo.</t>
  </si>
  <si>
    <t>Suministro e instalacion de interruptores doble.</t>
  </si>
  <si>
    <t>Suministro e instalacion de Tomacorriente Doble 120V para aulas existentes,  Bticino Modus Plus o similar</t>
  </si>
  <si>
    <t>Resane de acera perimetral (aplicación de Concrete Renew de Mapei)</t>
  </si>
  <si>
    <t>REPARACIONES</t>
  </si>
  <si>
    <t>TERMINACION DE TECHO</t>
  </si>
  <si>
    <t xml:space="preserve">Chequeo   y limpieza impermeabilizante de  techo, desagues </t>
  </si>
  <si>
    <t>mt2</t>
  </si>
  <si>
    <t>REVESTIMIENTOS</t>
  </si>
  <si>
    <t>Limpieza de cerámicas en baños (ver especificaciones)</t>
  </si>
  <si>
    <t>PISOS</t>
  </si>
  <si>
    <t xml:space="preserve">Acondicionamiento de Escaleras </t>
  </si>
  <si>
    <t xml:space="preserve"> Brillado  de pisos granito y zocalos , incluye previa limpieza y  derretido en juntas abiertas.</t>
  </si>
  <si>
    <t>PUERTAS</t>
  </si>
  <si>
    <t>Ud</t>
  </si>
  <si>
    <t xml:space="preserve">Reparación protectores </t>
  </si>
  <si>
    <t>VENTANAS</t>
  </si>
  <si>
    <t>PINTURA</t>
  </si>
  <si>
    <t xml:space="preserve">Pintura acrílica en techos </t>
  </si>
  <si>
    <t xml:space="preserve">Pintura acrílica en muros </t>
  </si>
  <si>
    <t xml:space="preserve">Pintura satinada en muros </t>
  </si>
  <si>
    <t>Pintura de mantenimiento en protectores y puertas metalicas</t>
  </si>
  <si>
    <t>INSTALACION SANITARIA</t>
  </si>
  <si>
    <t xml:space="preserve">LIMPIEZA DE SEPTICO; con camión bomba </t>
  </si>
  <si>
    <t>LIMPIEZA DE CISTERNA</t>
  </si>
  <si>
    <t>Sustitución y reposición accesorios para bomba de cisterna, incluye cheque y flotador de cisterna</t>
  </si>
  <si>
    <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>: manguera flexible cromada, llave angular, cubrefaltas, accesorios de tanque, tornillos de tanque, Tapa de inodoros, desmonte y montura de inodoros, junta de cera, sellado con silicón transparente antihongo,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</si>
  <si>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>, incluye: demolición y reposición de cerámica para ranurado y colocación de manguera flexible, llave angular, cubrefaltas, sifón , válvula pequeña "push" para control de agua, desmonte y montura de orinal,sellado con silicón transparente antihongo</t>
    </r>
    <r>
      <rPr>
        <b/>
        <sz val="10"/>
        <rFont val="Calibri"/>
        <family val="2"/>
      </rPr>
      <t>,</t>
    </r>
    <r>
      <rPr>
        <sz val="10"/>
        <rFont val="Calibri"/>
        <family val="2"/>
      </rPr>
      <t xml:space="preserve"> limpieza general y mano de obra</t>
    </r>
  </si>
  <si>
    <t>INSTALACION ELECTRICA GENERAL</t>
  </si>
  <si>
    <t xml:space="preserve">Reparación  , mantenimiento y limpieza  de aires acondicionado </t>
  </si>
  <si>
    <t>Reinstalación fijación en techo, de lámparas fluorescentes desprendiéndose del techo</t>
  </si>
  <si>
    <t>Reemplazo de lámparas fluorescentes , instaladas</t>
  </si>
  <si>
    <t xml:space="preserve">Reparación eléctrica lámparas fluorescentes </t>
  </si>
  <si>
    <t xml:space="preserve">Suministro y cambio de  Tubos de lámparas fluorescentes existentes </t>
  </si>
  <si>
    <t xml:space="preserve">Tomacorriente doble 110v </t>
  </si>
  <si>
    <t xml:space="preserve">Interruptor simple </t>
  </si>
  <si>
    <t xml:space="preserve">Interruptor doble </t>
  </si>
  <si>
    <t xml:space="preserve">Interruptor triple </t>
  </si>
  <si>
    <t xml:space="preserve">Limpieza de globos </t>
  </si>
  <si>
    <t xml:space="preserve">Reposición de bombillos bajo consumo  20 w  para globos pasillos </t>
  </si>
  <si>
    <t>VERJA EXTERIOR</t>
  </si>
  <si>
    <t xml:space="preserve">Pintura en columnas y vigas  de verja </t>
  </si>
  <si>
    <t>CANCHA</t>
  </si>
  <si>
    <t>Acondicionamiento piso de cancha (ver especificaciones)</t>
  </si>
  <si>
    <t>Mantenimiento y reparación instalación eléctrica luces torres</t>
  </si>
  <si>
    <t>PA</t>
  </si>
  <si>
    <t xml:space="preserve">Limpieza contínua y final; incluye bote de material acopiado </t>
  </si>
  <si>
    <t xml:space="preserve"> 4 AULAS CON BAÑOS Y DEPOSITO </t>
  </si>
  <si>
    <t xml:space="preserve">Aprobado Por: </t>
  </si>
  <si>
    <t>Encdo. Unidad de Infraestructura (OCI)</t>
  </si>
  <si>
    <t>Limpieza de Cámara de Inspección (0.80*0.80*0.60)</t>
  </si>
  <si>
    <t>Reparación de puertas: aplicación de sandblasting, aplicación de antioxidante y con compresor la pintura blanca, esmaltada y con brillo</t>
  </si>
  <si>
    <t xml:space="preserve"> Reparación puertas  de cubículo inodoros: aplicación de sandblasting, aplicación de antioxidante y con compresor la pintura blanca, esmaltada y con brillo </t>
  </si>
  <si>
    <t>Reparaciones en ventanas: Ajuste, lijado , pintura, masillado y colocación de operadores de palanca</t>
  </si>
  <si>
    <t>Pintura en cancha</t>
  </si>
  <si>
    <t>Modulo de aulas</t>
  </si>
  <si>
    <t>Impermeabilizante de lona asfaltica de 4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</si>
</sst>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&quot;RD$&quot;* #,##0.00_-;\-&quot;RD$&quot;* #,##0.00_-;_-&quot;RD$&quot;* &quot;-&quot;??_-;_-@_-"/>
    <numFmt numFmtId="167" formatCode="0.0000"/>
    <numFmt numFmtId="168" formatCode="_-* #,##0.00\ _P_t_s_-;\-* #,##0.00\ _P_t_s_-;_-* &quot;-&quot;??\ _P_t_s_-;_-@_-"/>
    <numFmt numFmtId="169" formatCode="_-* #,##0.00_-;\-* #,##0.00_-;_-* &quot;-&quot;??_-;_-@_-"/>
    <numFmt numFmtId="170" formatCode="0.00000"/>
    <numFmt numFmtId="171" formatCode="&quot;$&quot;#,##0;[Red]\-&quot;$&quot;#,##0"/>
    <numFmt numFmtId="172" formatCode="_(&quot;$&quot;* #,##0.00_);_(&quot;$&quot;* \(#,##0.00\);_(&quot;$&quot;* &quot;-&quot;??_);_(@_)"/>
    <numFmt numFmtId="173" formatCode="_([$€]* #,##0.00_);_([$€]* \(#,##0.00\);_([$€]* &quot;-&quot;??_);_(@_)"/>
    <numFmt numFmtId="174" formatCode="_-* #,##0.0000_-;\-* #,##0.0000_-;_-* &quot;-&quot;??_-;_-@_-"/>
    <numFmt numFmtId="175" formatCode="_-* #,##0_-;\-* #,##0_-;_-* &quot;-&quot;_-;_-@_-"/>
    <numFmt numFmtId="176" formatCode="0.00_)"/>
    <numFmt numFmtId="177" formatCode="0_)"/>
    <numFmt numFmtId="178" formatCode="_(* #,##0\ &quot;pta&quot;_);_(* \(#,##0\ &quot;pta&quot;\);_(* &quot;-&quot;??\ &quot;pta&quot;_);_(@_)"/>
    <numFmt numFmtId="179" formatCode="_-* #,##0.00\ _$_-;\-* #,##0.00\ _$_-;_-* &quot;-&quot;??\ _$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Unicode MS"/>
      <family val="2"/>
    </font>
    <font>
      <sz val="9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0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7" applyNumberFormat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6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1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1" fillId="33" borderId="0" applyNumberFormat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0" fontId="16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5" fontId="10" fillId="0" borderId="0" applyFont="0" applyFill="0" applyBorder="0" applyAlignment="0" applyProtection="0"/>
    <xf numFmtId="165" fontId="23" fillId="0" borderId="0" applyFont="0" applyFill="0" applyBorder="0" applyAlignment="0" applyProtection="0"/>
    <xf numFmtId="17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24" fillId="0" borderId="0"/>
    <xf numFmtId="0" fontId="14" fillId="0" borderId="0"/>
    <xf numFmtId="0" fontId="16" fillId="0" borderId="0"/>
    <xf numFmtId="0" fontId="16" fillId="0" borderId="0"/>
    <xf numFmtId="176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6" fillId="0" borderId="0" applyFill="0">
      <alignment horizontal="center"/>
    </xf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177" fontId="29" fillId="0" borderId="0"/>
    <xf numFmtId="177" fontId="29" fillId="0" borderId="0"/>
    <xf numFmtId="0" fontId="15" fillId="0" borderId="0"/>
    <xf numFmtId="0" fontId="14" fillId="0" borderId="0"/>
    <xf numFmtId="0" fontId="1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30" fillId="22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8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10" fillId="0" borderId="0">
      <alignment vertical="center"/>
    </xf>
    <xf numFmtId="0" fontId="14" fillId="0" borderId="0"/>
    <xf numFmtId="0" fontId="14" fillId="0" borderId="0"/>
  </cellStyleXfs>
  <cellXfs count="9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3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vertical="center" wrapText="1"/>
    </xf>
    <xf numFmtId="0" fontId="6" fillId="0" borderId="0" xfId="0" applyFont="1"/>
    <xf numFmtId="10" fontId="4" fillId="3" borderId="0" xfId="1" applyNumberFormat="1" applyFont="1" applyFill="1" applyBorder="1" applyAlignment="1" applyProtection="1">
      <alignment horizontal="right" vertical="center" indent="1"/>
    </xf>
    <xf numFmtId="0" fontId="9" fillId="3" borderId="0" xfId="0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4" fillId="3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4" fillId="3" borderId="0" xfId="0" applyFont="1" applyFill="1" applyAlignment="1" applyProtection="1">
      <alignment vertical="center"/>
    </xf>
    <xf numFmtId="0" fontId="33" fillId="2" borderId="14" xfId="0" applyFont="1" applyFill="1" applyBorder="1" applyAlignment="1" applyProtection="1">
      <alignment horizontal="center" vertical="center"/>
    </xf>
    <xf numFmtId="0" fontId="33" fillId="2" borderId="15" xfId="0" applyFont="1" applyFill="1" applyBorder="1" applyAlignment="1" applyProtection="1">
      <alignment horizontal="center" vertical="center"/>
    </xf>
    <xf numFmtId="165" fontId="33" fillId="2" borderId="16" xfId="0" applyNumberFormat="1" applyFont="1" applyFill="1" applyBorder="1" applyAlignment="1" applyProtection="1">
      <alignment horizontal="center" vertical="center"/>
    </xf>
    <xf numFmtId="165" fontId="33" fillId="2" borderId="15" xfId="0" applyNumberFormat="1" applyFont="1" applyFill="1" applyBorder="1" applyAlignment="1" applyProtection="1">
      <alignment horizontal="center" vertical="center"/>
    </xf>
    <xf numFmtId="165" fontId="33" fillId="2" borderId="17" xfId="219" applyNumberFormat="1" applyFont="1" applyFill="1" applyBorder="1" applyAlignment="1" applyProtection="1">
      <alignment horizontal="center" vertical="center"/>
    </xf>
    <xf numFmtId="0" fontId="35" fillId="0" borderId="0" xfId="0" applyFont="1" applyAlignment="1">
      <alignment vertical="center" wrapText="1"/>
    </xf>
    <xf numFmtId="0" fontId="4" fillId="3" borderId="0" xfId="0" applyFont="1" applyFill="1" applyBorder="1" applyAlignment="1" applyProtection="1">
      <alignment vertical="center" wrapText="1"/>
    </xf>
    <xf numFmtId="0" fontId="33" fillId="2" borderId="3" xfId="0" applyFont="1" applyFill="1" applyBorder="1" applyAlignment="1" applyProtection="1">
      <alignment vertical="center" wrapText="1"/>
    </xf>
    <xf numFmtId="0" fontId="40" fillId="0" borderId="0" xfId="222" applyFont="1" applyAlignment="1">
      <alignment vertical="center"/>
    </xf>
    <xf numFmtId="4" fontId="40" fillId="0" borderId="0" xfId="222" applyNumberFormat="1" applyFont="1" applyAlignment="1">
      <alignment horizontal="center" vertical="center"/>
    </xf>
    <xf numFmtId="165" fontId="40" fillId="0" borderId="0" xfId="222" applyNumberFormat="1" applyFont="1" applyAlignment="1">
      <alignment horizontal="right" vertical="center"/>
    </xf>
    <xf numFmtId="0" fontId="4" fillId="0" borderId="0" xfId="0" applyFont="1" applyBorder="1" applyAlignment="1" applyProtection="1">
      <alignment vertical="center" wrapText="1"/>
    </xf>
    <xf numFmtId="0" fontId="38" fillId="0" borderId="0" xfId="0" applyFont="1" applyBorder="1" applyAlignment="1">
      <alignment horizontal="center" vertical="center" wrapText="1"/>
    </xf>
    <xf numFmtId="49" fontId="41" fillId="0" borderId="0" xfId="0" applyNumberFormat="1" applyFont="1" applyAlignment="1">
      <alignment vertical="center"/>
    </xf>
    <xf numFmtId="49" fontId="41" fillId="0" borderId="0" xfId="0" applyNumberFormat="1" applyFont="1" applyAlignment="1">
      <alignment vertical="center" wrapText="1"/>
    </xf>
    <xf numFmtId="0" fontId="42" fillId="3" borderId="0" xfId="223" applyFont="1" applyFill="1" applyBorder="1" applyAlignment="1">
      <alignment horizontal="left" vertical="center" wrapText="1"/>
    </xf>
    <xf numFmtId="0" fontId="38" fillId="3" borderId="0" xfId="223" applyFont="1" applyFill="1" applyBorder="1" applyAlignment="1">
      <alignment horizontal="center" vertical="center" wrapText="1"/>
    </xf>
    <xf numFmtId="0" fontId="38" fillId="0" borderId="0" xfId="223" applyFont="1" applyBorder="1" applyAlignment="1">
      <alignment vertical="center" wrapText="1"/>
    </xf>
    <xf numFmtId="4" fontId="38" fillId="0" borderId="0" xfId="223" applyNumberFormat="1" applyFont="1" applyFill="1" applyBorder="1" applyAlignment="1">
      <alignment horizontal="center" vertical="center" wrapText="1"/>
    </xf>
    <xf numFmtId="0" fontId="38" fillId="0" borderId="0" xfId="223" applyFont="1" applyFill="1" applyBorder="1" applyAlignment="1">
      <alignment horizontal="center" vertical="center" wrapText="1"/>
    </xf>
    <xf numFmtId="0" fontId="38" fillId="0" borderId="0" xfId="224" applyFont="1" applyFill="1" applyBorder="1" applyAlignment="1">
      <alignment horizontal="left" vertical="center" wrapText="1"/>
    </xf>
    <xf numFmtId="4" fontId="38" fillId="3" borderId="0" xfId="223" applyNumberFormat="1" applyFont="1" applyFill="1" applyBorder="1" applyAlignment="1">
      <alignment horizontal="center" vertical="center" wrapText="1"/>
    </xf>
    <xf numFmtId="0" fontId="42" fillId="3" borderId="0" xfId="223" applyFont="1" applyFill="1" applyBorder="1" applyAlignment="1">
      <alignment vertical="center" wrapText="1"/>
    </xf>
    <xf numFmtId="0" fontId="38" fillId="3" borderId="0" xfId="223" applyFont="1" applyFill="1" applyBorder="1" applyAlignment="1">
      <alignment vertical="center" wrapText="1"/>
    </xf>
    <xf numFmtId="0" fontId="39" fillId="3" borderId="0" xfId="223" applyFont="1" applyFill="1" applyBorder="1" applyAlignment="1">
      <alignment vertical="center" wrapText="1"/>
    </xf>
    <xf numFmtId="0" fontId="38" fillId="0" borderId="0" xfId="223" applyFont="1" applyFill="1" applyBorder="1" applyAlignment="1">
      <alignment vertical="center" wrapText="1"/>
    </xf>
    <xf numFmtId="0" fontId="42" fillId="0" borderId="0" xfId="164" applyFont="1" applyBorder="1" applyAlignment="1">
      <alignment vertical="center" wrapText="1"/>
    </xf>
    <xf numFmtId="4" fontId="38" fillId="0" borderId="0" xfId="164" applyNumberFormat="1" applyFont="1" applyBorder="1" applyAlignment="1">
      <alignment horizontal="center" vertical="center" wrapText="1"/>
    </xf>
    <xf numFmtId="0" fontId="42" fillId="0" borderId="0" xfId="223" applyFont="1" applyFill="1" applyBorder="1" applyAlignment="1">
      <alignment vertical="center" wrapText="1"/>
    </xf>
    <xf numFmtId="165" fontId="4" fillId="0" borderId="0" xfId="0" applyNumberFormat="1" applyFont="1" applyBorder="1" applyAlignment="1">
      <alignment horizontal="right" vertical="center" indent="1"/>
    </xf>
    <xf numFmtId="165" fontId="4" fillId="0" borderId="0" xfId="219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38" fillId="0" borderId="0" xfId="0" applyNumberFormat="1" applyFont="1" applyBorder="1" applyAlignment="1">
      <alignment horizontal="right" vertical="center" indent="1"/>
    </xf>
    <xf numFmtId="165" fontId="38" fillId="3" borderId="0" xfId="223" applyNumberFormat="1" applyFont="1" applyFill="1" applyBorder="1" applyAlignment="1">
      <alignment vertical="center" wrapText="1"/>
    </xf>
    <xf numFmtId="165" fontId="38" fillId="0" borderId="0" xfId="0" applyNumberFormat="1" applyFont="1" applyFill="1" applyBorder="1" applyAlignment="1">
      <alignment horizontal="right" vertical="center" wrapText="1"/>
    </xf>
    <xf numFmtId="165" fontId="38" fillId="0" borderId="0" xfId="223" applyNumberFormat="1" applyFont="1" applyBorder="1" applyAlignment="1">
      <alignment vertical="center" wrapText="1"/>
    </xf>
    <xf numFmtId="165" fontId="38" fillId="0" borderId="0" xfId="223" applyNumberFormat="1" applyFont="1" applyFill="1" applyBorder="1" applyAlignment="1">
      <alignment vertical="center" wrapText="1"/>
    </xf>
    <xf numFmtId="165" fontId="38" fillId="0" borderId="0" xfId="109" applyNumberFormat="1" applyFont="1" applyBorder="1" applyAlignment="1">
      <alignment vertical="center" wrapText="1"/>
    </xf>
    <xf numFmtId="165" fontId="38" fillId="0" borderId="0" xfId="164" applyNumberFormat="1" applyFont="1" applyBorder="1" applyAlignment="1">
      <alignment vertical="center" wrapText="1"/>
    </xf>
    <xf numFmtId="165" fontId="38" fillId="0" borderId="0" xfId="223" applyNumberFormat="1" applyFont="1" applyFill="1" applyBorder="1" applyAlignment="1">
      <alignment horizontal="right" vertical="center" wrapText="1"/>
    </xf>
    <xf numFmtId="165" fontId="36" fillId="0" borderId="0" xfId="223" applyNumberFormat="1" applyFont="1" applyFill="1" applyBorder="1" applyAlignment="1">
      <alignment vertical="center" wrapText="1"/>
    </xf>
    <xf numFmtId="0" fontId="4" fillId="3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165" fontId="4" fillId="3" borderId="0" xfId="0" applyNumberFormat="1" applyFont="1" applyFill="1" applyAlignment="1" applyProtection="1">
      <alignment vertical="center"/>
      <protection locked="0"/>
    </xf>
    <xf numFmtId="165" fontId="4" fillId="3" borderId="0" xfId="0" applyNumberFormat="1" applyFont="1" applyFill="1" applyAlignment="1" applyProtection="1">
      <alignment horizontal="right" vertical="center" indent="1"/>
      <protection locked="0"/>
    </xf>
    <xf numFmtId="165" fontId="9" fillId="3" borderId="0" xfId="0" applyNumberFormat="1" applyFont="1" applyFill="1" applyAlignment="1" applyProtection="1">
      <alignment horizontal="center" vertical="center"/>
    </xf>
    <xf numFmtId="165" fontId="34" fillId="3" borderId="0" xfId="0" applyNumberFormat="1" applyFont="1" applyFill="1" applyAlignment="1" applyProtection="1">
      <alignment vertical="center"/>
    </xf>
    <xf numFmtId="165" fontId="4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165" fontId="37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vertical="center"/>
    </xf>
    <xf numFmtId="165" fontId="7" fillId="2" borderId="12" xfId="2" applyNumberFormat="1" applyFont="1" applyFill="1" applyBorder="1" applyAlignment="1" applyProtection="1">
      <alignment vertical="center" wrapText="1"/>
    </xf>
    <xf numFmtId="165" fontId="4" fillId="3" borderId="0" xfId="0" applyNumberFormat="1" applyFont="1" applyFill="1" applyBorder="1" applyAlignment="1" applyProtection="1">
      <alignment horizontal="right" vertical="center" indent="1"/>
    </xf>
    <xf numFmtId="165" fontId="4" fillId="3" borderId="0" xfId="0" applyNumberFormat="1" applyFont="1" applyFill="1" applyBorder="1" applyAlignment="1" applyProtection="1">
      <alignment vertical="center"/>
    </xf>
    <xf numFmtId="165" fontId="4" fillId="3" borderId="0" xfId="1" applyNumberFormat="1" applyFont="1" applyFill="1" applyBorder="1" applyAlignment="1" applyProtection="1">
      <alignment vertical="center"/>
    </xf>
    <xf numFmtId="165" fontId="7" fillId="2" borderId="4" xfId="2" applyNumberFormat="1" applyFont="1" applyFill="1" applyBorder="1" applyAlignment="1" applyProtection="1">
      <alignment vertical="center" wrapText="1"/>
    </xf>
    <xf numFmtId="165" fontId="33" fillId="2" borderId="4" xfId="2" applyNumberFormat="1" applyFont="1" applyFill="1" applyBorder="1" applyAlignment="1" applyProtection="1">
      <alignment vertical="center" wrapText="1"/>
    </xf>
    <xf numFmtId="165" fontId="4" fillId="3" borderId="0" xfId="0" applyNumberFormat="1" applyFont="1" applyFill="1" applyBorder="1" applyAlignment="1" applyProtection="1">
      <alignment horizontal="right" vertical="center" indent="1"/>
      <protection locked="0"/>
    </xf>
    <xf numFmtId="165" fontId="4" fillId="3" borderId="0" xfId="0" applyNumberFormat="1" applyFont="1" applyFill="1" applyBorder="1" applyAlignment="1" applyProtection="1">
      <alignment vertical="center"/>
      <protection locked="0"/>
    </xf>
    <xf numFmtId="165" fontId="4" fillId="3" borderId="0" xfId="0" applyNumberFormat="1" applyFont="1" applyFill="1" applyBorder="1" applyAlignment="1" applyProtection="1">
      <alignment horizontal="center" vertical="center"/>
      <protection locked="0"/>
    </xf>
    <xf numFmtId="165" fontId="4" fillId="3" borderId="18" xfId="0" applyNumberFormat="1" applyFont="1" applyFill="1" applyBorder="1" applyAlignment="1" applyProtection="1">
      <alignment horizontal="center" vertical="center"/>
      <protection locked="0"/>
    </xf>
    <xf numFmtId="165" fontId="4" fillId="3" borderId="19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164" fontId="7" fillId="2" borderId="6" xfId="2" applyFont="1" applyFill="1" applyBorder="1" applyAlignment="1" applyProtection="1">
      <alignment horizontal="center" vertical="center" wrapText="1"/>
    </xf>
    <xf numFmtId="164" fontId="7" fillId="2" borderId="5" xfId="2" applyFont="1" applyFill="1" applyBorder="1" applyAlignment="1" applyProtection="1">
      <alignment horizontal="center" vertical="center" wrapText="1"/>
    </xf>
    <xf numFmtId="164" fontId="33" fillId="2" borderId="6" xfId="2" applyFont="1" applyFill="1" applyBorder="1" applyAlignment="1" applyProtection="1">
      <alignment horizontal="center" vertical="center" wrapText="1"/>
    </xf>
    <xf numFmtId="164" fontId="33" fillId="2" borderId="5" xfId="2" applyFont="1" applyFill="1" applyBorder="1" applyAlignment="1" applyProtection="1">
      <alignment horizontal="center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164" fontId="7" fillId="2" borderId="13" xfId="2" applyFont="1" applyFill="1" applyBorder="1" applyAlignment="1" applyProtection="1">
      <alignment horizontal="center" vertical="center" wrapText="1"/>
    </xf>
  </cellXfs>
  <cellStyles count="225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40% - Accent1" xfId="15"/>
    <cellStyle name="40% - Accent1 2" xfId="16"/>
    <cellStyle name="40% - Accent2" xfId="17"/>
    <cellStyle name="40% - Accent2 2" xfId="18"/>
    <cellStyle name="40% - Accent3" xfId="19"/>
    <cellStyle name="40% - Accent3 2" xfId="20"/>
    <cellStyle name="40% - Accent4" xfId="21"/>
    <cellStyle name="40% - Accent4 2" xfId="22"/>
    <cellStyle name="40% - Accent5" xfId="23"/>
    <cellStyle name="40% - Accent5 2" xfId="24"/>
    <cellStyle name="40% - Accent6" xfId="25"/>
    <cellStyle name="40% - Accent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omma" xfId="219" builtinId="3"/>
    <cellStyle name="Comma 10" xfId="41"/>
    <cellStyle name="Comma 10 2" xfId="42"/>
    <cellStyle name="Comma 11" xfId="43"/>
    <cellStyle name="Comma 12" xfId="44"/>
    <cellStyle name="Comma 12 2" xfId="45"/>
    <cellStyle name="Comma 2" xfId="46"/>
    <cellStyle name="Comma 2 2" xfId="47"/>
    <cellStyle name="Comma 2 3" xfId="48"/>
    <cellStyle name="Comma 3" xfId="49"/>
    <cellStyle name="Comma 3 2" xfId="50"/>
    <cellStyle name="Comma 4" xfId="51"/>
    <cellStyle name="Comma 5" xfId="52"/>
    <cellStyle name="Comma 6" xfId="53"/>
    <cellStyle name="Comma 7" xfId="54"/>
    <cellStyle name="Comma 7 2" xfId="55"/>
    <cellStyle name="Comma 8" xfId="56"/>
    <cellStyle name="Comma 8 2" xfId="57"/>
    <cellStyle name="Comma 9" xfId="58"/>
    <cellStyle name="Currency [0] 2" xfId="59"/>
    <cellStyle name="Currency 2" xfId="60"/>
    <cellStyle name="Currency 3" xfId="61"/>
    <cellStyle name="Currency 4" xfId="62"/>
    <cellStyle name="Currency 6" xfId="63"/>
    <cellStyle name="Énfasis 1" xfId="64"/>
    <cellStyle name="Énfasis 2" xfId="65"/>
    <cellStyle name="Énfasis 3" xfId="66"/>
    <cellStyle name="Énfasis1 - 20%" xfId="67"/>
    <cellStyle name="Énfasis1 - 20% 2" xfId="68"/>
    <cellStyle name="Énfasis1 - 40%" xfId="69"/>
    <cellStyle name="Énfasis1 - 40% 2" xfId="70"/>
    <cellStyle name="Énfasis1 - 60%" xfId="71"/>
    <cellStyle name="Énfasis2 - 20%" xfId="72"/>
    <cellStyle name="Énfasis2 - 20% 2" xfId="73"/>
    <cellStyle name="Énfasis2 - 40%" xfId="74"/>
    <cellStyle name="Énfasis2 - 40% 2" xfId="75"/>
    <cellStyle name="Énfasis2 - 60%" xfId="76"/>
    <cellStyle name="Énfasis3 - 20%" xfId="77"/>
    <cellStyle name="Énfasis3 - 20% 2" xfId="78"/>
    <cellStyle name="Énfasis3 - 40%" xfId="79"/>
    <cellStyle name="Énfasis3 - 40% 2" xfId="80"/>
    <cellStyle name="Énfasis3 - 60%" xfId="81"/>
    <cellStyle name="Énfasis4 - 20%" xfId="82"/>
    <cellStyle name="Énfasis4 - 20% 2" xfId="83"/>
    <cellStyle name="Énfasis4 - 40%" xfId="84"/>
    <cellStyle name="Énfasis4 - 40% 2" xfId="85"/>
    <cellStyle name="Énfasis4 - 60%" xfId="86"/>
    <cellStyle name="Énfasis5 - 20%" xfId="87"/>
    <cellStyle name="Énfasis5 - 20% 2" xfId="88"/>
    <cellStyle name="Énfasis5 - 40%" xfId="89"/>
    <cellStyle name="Énfasis5 - 40% 2" xfId="90"/>
    <cellStyle name="Énfasis5 - 60%" xfId="91"/>
    <cellStyle name="Énfasis6 - 20%" xfId="92"/>
    <cellStyle name="Énfasis6 - 20% 2" xfId="93"/>
    <cellStyle name="Énfasis6 - 40%" xfId="94"/>
    <cellStyle name="Énfasis6 - 40% 2" xfId="95"/>
    <cellStyle name="Énfasis6 - 60%" xfId="96"/>
    <cellStyle name="Euro" xfId="97"/>
    <cellStyle name="Euro 2" xfId="98"/>
    <cellStyle name="Euro 2 2" xfId="99"/>
    <cellStyle name="Euro_Analisis Barahona" xfId="100"/>
    <cellStyle name="Explanatory Text" xfId="101"/>
    <cellStyle name="Heading 1" xfId="102"/>
    <cellStyle name="Heading 2" xfId="103"/>
    <cellStyle name="Heading 3" xfId="104"/>
    <cellStyle name="Millares 10" xfId="221"/>
    <cellStyle name="Millares 10 2" xfId="105"/>
    <cellStyle name="Millares 11 2" xfId="106"/>
    <cellStyle name="Millares 2" xfId="107"/>
    <cellStyle name="Millares 2 2" xfId="108"/>
    <cellStyle name="Millares 2 2 2" xfId="109"/>
    <cellStyle name="Millares 2 2 2 2" xfId="110"/>
    <cellStyle name="Millares 2 2 3" xfId="111"/>
    <cellStyle name="Millares 2 3" xfId="112"/>
    <cellStyle name="Millares 2 3 2" xfId="113"/>
    <cellStyle name="Millares 2 4" xfId="114"/>
    <cellStyle name="Millares 2 4 2" xfId="115"/>
    <cellStyle name="Millares 2 5" xfId="116"/>
    <cellStyle name="Millares 3" xfId="117"/>
    <cellStyle name="Millares 3 2" xfId="118"/>
    <cellStyle name="Millares 3 2 2" xfId="119"/>
    <cellStyle name="Millares 3 2 3 3" xfId="120"/>
    <cellStyle name="Millares 3 3" xfId="121"/>
    <cellStyle name="Millares 3 3 2" xfId="122"/>
    <cellStyle name="Millares 3 4" xfId="123"/>
    <cellStyle name="Millares 3 5" xfId="124"/>
    <cellStyle name="Millares 4" xfId="125"/>
    <cellStyle name="Millares 4 2" xfId="126"/>
    <cellStyle name="Millares 4 2 2" xfId="127"/>
    <cellStyle name="Millares 4 3" xfId="128"/>
    <cellStyle name="Millares 4 3 2" xfId="129"/>
    <cellStyle name="Millares 4 4" xfId="130"/>
    <cellStyle name="Millares 4 5" xfId="131"/>
    <cellStyle name="Millares 5" xfId="132"/>
    <cellStyle name="Millares 5 2" xfId="133"/>
    <cellStyle name="Millares 5 3" xfId="134"/>
    <cellStyle name="Millares 6" xfId="135"/>
    <cellStyle name="Millares 6 2" xfId="136"/>
    <cellStyle name="Millares 6 3" xfId="137"/>
    <cellStyle name="Millares 7" xfId="138"/>
    <cellStyle name="Millares 7 2" xfId="139"/>
    <cellStyle name="Millares 7 2 2" xfId="140"/>
    <cellStyle name="Millares 7 3" xfId="141"/>
    <cellStyle name="Millares 8" xfId="142"/>
    <cellStyle name="Millares 9" xfId="143"/>
    <cellStyle name="Moneda 2" xfId="2"/>
    <cellStyle name="Moneda 2 2" xfId="144"/>
    <cellStyle name="Moneda 2 2 2" xfId="145"/>
    <cellStyle name="Moneda 2 3" xfId="146"/>
    <cellStyle name="Moneda 2 4" xfId="217"/>
    <cellStyle name="Moneda 2 4 2" xfId="220"/>
    <cellStyle name="Moneda 3" xfId="147"/>
    <cellStyle name="Moneda 3 2" xfId="148"/>
    <cellStyle name="Moneda 4" xfId="149"/>
    <cellStyle name="Moneda 4 2" xfId="150"/>
    <cellStyle name="Normal" xfId="0" builtinId="0"/>
    <cellStyle name="Normal - Style1" xfId="151"/>
    <cellStyle name="Normal 10" xfId="152"/>
    <cellStyle name="Normal 11" xfId="153"/>
    <cellStyle name="Normal 12" xfId="154"/>
    <cellStyle name="Normal 13" xfId="155"/>
    <cellStyle name="Normal 14" xfId="156"/>
    <cellStyle name="Normal 15" xfId="157"/>
    <cellStyle name="Normal 15 2" xfId="158"/>
    <cellStyle name="Normal 16" xfId="159"/>
    <cellStyle name="Normal 17" xfId="160"/>
    <cellStyle name="Normal 18" xfId="161"/>
    <cellStyle name="Normal 19" xfId="162"/>
    <cellStyle name="Normal 2" xfId="163"/>
    <cellStyle name="Normal 2 10" xfId="164"/>
    <cellStyle name="Normal 2 2" xfId="165"/>
    <cellStyle name="Normal 2 2 2" xfId="166"/>
    <cellStyle name="Normal 2 3" xfId="167"/>
    <cellStyle name="Normal 2 33" xfId="168"/>
    <cellStyle name="Normal 2 33 2" xfId="169"/>
    <cellStyle name="Normal 2 4" xfId="170"/>
    <cellStyle name="Normal 2 5" xfId="171"/>
    <cellStyle name="Normal 2 5 2" xfId="172"/>
    <cellStyle name="Normal 2 7" xfId="173"/>
    <cellStyle name="Normal 2_Edificio #01, Palmeras de Cabarete - Oficial" xfId="174"/>
    <cellStyle name="Normal 20" xfId="175"/>
    <cellStyle name="Normal 21" xfId="176"/>
    <cellStyle name="Normal 22" xfId="177"/>
    <cellStyle name="Normal 23" xfId="178"/>
    <cellStyle name="Normal 24" xfId="179"/>
    <cellStyle name="Normal 25" xfId="180"/>
    <cellStyle name="Normal 26" xfId="181"/>
    <cellStyle name="Normal 27" xfId="182"/>
    <cellStyle name="Normal 28" xfId="222"/>
    <cellStyle name="Normal 3" xfId="183"/>
    <cellStyle name="Normal 3 2" xfId="184"/>
    <cellStyle name="Normal 3 2 2" xfId="185"/>
    <cellStyle name="Normal 3 2 2 2" xfId="186"/>
    <cellStyle name="Normal 3 3" xfId="187"/>
    <cellStyle name="Normal 30" xfId="188"/>
    <cellStyle name="Normal 31" xfId="189"/>
    <cellStyle name="Normal 38" xfId="223"/>
    <cellStyle name="Normal 4" xfId="190"/>
    <cellStyle name="Normal 4 2" xfId="191"/>
    <cellStyle name="Normal 4 3 2" xfId="192"/>
    <cellStyle name="Normal 5" xfId="193"/>
    <cellStyle name="Normal 5 2" xfId="194"/>
    <cellStyle name="Normal 6" xfId="195"/>
    <cellStyle name="Normal 6 2" xfId="196"/>
    <cellStyle name="Normal 6 2 2" xfId="197"/>
    <cellStyle name="Normal 7" xfId="198"/>
    <cellStyle name="Normal 7 2" xfId="199"/>
    <cellStyle name="Normal 8" xfId="200"/>
    <cellStyle name="Normal 8 2" xfId="201"/>
    <cellStyle name="Normal 9" xfId="202"/>
    <cellStyle name="Normal 9 2" xfId="203"/>
    <cellStyle name="Normal_Escuela Luís Bermúdez (SPM)" xfId="224"/>
    <cellStyle name="Output" xfId="204"/>
    <cellStyle name="Percent" xfId="1" builtinId="5"/>
    <cellStyle name="Percent 2" xfId="205"/>
    <cellStyle name="Percent 2 2" xfId="206"/>
    <cellStyle name="Percent 3" xfId="207"/>
    <cellStyle name="Percent 5" xfId="208"/>
    <cellStyle name="Percent 8" xfId="209"/>
    <cellStyle name="Porcentaje 2" xfId="210"/>
    <cellStyle name="Porcentual 2" xfId="211"/>
    <cellStyle name="Porcentual 2 2" xfId="212"/>
    <cellStyle name="Porcentual 3" xfId="213"/>
    <cellStyle name="Porcentual 4" xfId="218"/>
    <cellStyle name="Title" xfId="214"/>
    <cellStyle name="Título de hoja" xfId="215"/>
    <cellStyle name="Währung" xfId="2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76200</xdr:rowOff>
    </xdr:from>
    <xdr:ext cx="2009775" cy="76200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76200"/>
          <a:ext cx="2009775" cy="762000"/>
        </a:xfrm>
        <a:prstGeom prst="rect">
          <a:avLst/>
        </a:prstGeom>
      </xdr:spPr>
    </xdr:pic>
    <xdr:clientData/>
  </xdr:oneCellAnchor>
  <xdr:twoCellAnchor>
    <xdr:from>
      <xdr:col>2</xdr:col>
      <xdr:colOff>190500</xdr:colOff>
      <xdr:row>0</xdr:row>
      <xdr:rowOff>171450</xdr:rowOff>
    </xdr:from>
    <xdr:to>
      <xdr:col>5</xdr:col>
      <xdr:colOff>895351</xdr:colOff>
      <xdr:row>4</xdr:row>
      <xdr:rowOff>0</xdr:rowOff>
    </xdr:to>
    <xdr:pic>
      <xdr:nvPicPr>
        <xdr:cNvPr id="4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71450"/>
          <a:ext cx="309562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191"/>
  <sheetViews>
    <sheetView showGridLines="0" tabSelected="1" view="pageBreakPreview" topLeftCell="A2" zoomScale="85" zoomScaleNormal="100" zoomScaleSheetLayoutView="85" workbookViewId="0">
      <selection activeCell="E13" sqref="E13:F163"/>
    </sheetView>
  </sheetViews>
  <sheetFormatPr defaultColWidth="11.42578125" defaultRowHeight="15"/>
  <cols>
    <col min="1" max="1" width="3.85546875" style="1" customWidth="1"/>
    <col min="2" max="2" width="51.85546875" style="8" customWidth="1"/>
    <col min="3" max="3" width="9.42578125" style="7" customWidth="1"/>
    <col min="4" max="4" width="10.42578125" style="74" customWidth="1"/>
    <col min="5" max="5" width="12.42578125" style="74" customWidth="1"/>
    <col min="6" max="6" width="15.7109375" style="74" bestFit="1" customWidth="1"/>
    <col min="7" max="16384" width="11.42578125" style="1"/>
  </cols>
  <sheetData>
    <row r="1" spans="1:6" ht="18.75">
      <c r="A1" s="88"/>
      <c r="B1" s="88"/>
      <c r="C1" s="88"/>
      <c r="D1" s="88"/>
      <c r="E1" s="88"/>
      <c r="F1" s="88"/>
    </row>
    <row r="2" spans="1:6" ht="18.75">
      <c r="A2" s="16"/>
      <c r="B2" s="16"/>
      <c r="C2" s="16"/>
      <c r="D2" s="70"/>
      <c r="E2" s="70"/>
      <c r="F2" s="70"/>
    </row>
    <row r="3" spans="1:6" ht="18.75">
      <c r="A3" s="16"/>
      <c r="B3" s="16"/>
      <c r="C3" s="16"/>
      <c r="D3" s="70"/>
      <c r="E3" s="70"/>
      <c r="F3" s="70"/>
    </row>
    <row r="4" spans="1:6">
      <c r="A4" s="21"/>
      <c r="B4" s="21"/>
      <c r="C4" s="21"/>
      <c r="D4" s="71"/>
      <c r="E4" s="71"/>
      <c r="F4" s="71"/>
    </row>
    <row r="5" spans="1:6">
      <c r="A5" s="89" t="s">
        <v>36</v>
      </c>
      <c r="B5" s="89"/>
      <c r="C5" s="89"/>
      <c r="D5" s="89"/>
      <c r="E5" s="89"/>
      <c r="F5" s="89"/>
    </row>
    <row r="6" spans="1:6">
      <c r="B6" s="2" t="s">
        <v>37</v>
      </c>
      <c r="C6" s="2" t="s">
        <v>28</v>
      </c>
      <c r="D6" s="72"/>
      <c r="E6" s="72"/>
      <c r="F6" s="73"/>
    </row>
    <row r="7" spans="1:6">
      <c r="B7" s="20" t="s">
        <v>35</v>
      </c>
      <c r="C7" s="20" t="s">
        <v>45</v>
      </c>
      <c r="D7" s="72"/>
      <c r="E7" s="72"/>
      <c r="F7" s="73"/>
    </row>
    <row r="8" spans="1:6">
      <c r="B8" s="20" t="s">
        <v>46</v>
      </c>
      <c r="C8" s="17"/>
      <c r="D8" s="73"/>
      <c r="E8" s="73"/>
      <c r="F8" s="73"/>
    </row>
    <row r="9" spans="1:6" ht="15.75" thickBot="1">
      <c r="B9" s="17"/>
      <c r="C9" s="17"/>
      <c r="D9" s="73"/>
      <c r="E9" s="73"/>
      <c r="F9" s="73"/>
    </row>
    <row r="10" spans="1:6" ht="15.75" thickBot="1">
      <c r="B10" s="22" t="s">
        <v>0</v>
      </c>
      <c r="C10" s="23" t="s">
        <v>29</v>
      </c>
      <c r="D10" s="24" t="s">
        <v>1</v>
      </c>
      <c r="E10" s="25" t="s">
        <v>44</v>
      </c>
      <c r="F10" s="26" t="s">
        <v>2</v>
      </c>
    </row>
    <row r="11" spans="1:6" ht="15.75" thickBot="1"/>
    <row r="12" spans="1:6" s="2" customFormat="1" ht="13.5" thickBot="1">
      <c r="A12" s="4"/>
      <c r="B12" s="94" t="s">
        <v>110</v>
      </c>
      <c r="C12" s="95"/>
      <c r="D12" s="75"/>
      <c r="E12" s="76"/>
      <c r="F12" s="54"/>
    </row>
    <row r="13" spans="1:6" s="2" customFormat="1" ht="12.75">
      <c r="A13" s="4"/>
      <c r="B13" s="30" t="s">
        <v>47</v>
      </c>
      <c r="C13" s="31" t="s">
        <v>48</v>
      </c>
      <c r="D13" s="32">
        <v>4</v>
      </c>
      <c r="E13" s="32"/>
      <c r="F13" s="51"/>
    </row>
    <row r="14" spans="1:6" s="2" customFormat="1" ht="12.75">
      <c r="A14" s="4"/>
      <c r="B14" s="2" t="s">
        <v>38</v>
      </c>
      <c r="C14" s="19" t="s">
        <v>39</v>
      </c>
      <c r="D14" s="52">
        <v>1</v>
      </c>
      <c r="E14" s="32"/>
      <c r="F14" s="51"/>
    </row>
    <row r="15" spans="1:6" s="2" customFormat="1" ht="12.75">
      <c r="A15" s="4"/>
      <c r="B15" s="2" t="s">
        <v>40</v>
      </c>
      <c r="C15" s="19" t="s">
        <v>39</v>
      </c>
      <c r="D15" s="52">
        <v>1</v>
      </c>
      <c r="E15" s="32"/>
      <c r="F15" s="51"/>
    </row>
    <row r="16" spans="1:6" s="2" customFormat="1" ht="25.5">
      <c r="A16" s="4"/>
      <c r="B16" s="3" t="s">
        <v>5</v>
      </c>
      <c r="C16" s="19" t="s">
        <v>4</v>
      </c>
      <c r="D16" s="53">
        <v>22.54</v>
      </c>
      <c r="E16" s="32"/>
      <c r="F16" s="54"/>
    </row>
    <row r="17" spans="1:6" s="2" customFormat="1" ht="12.75">
      <c r="A17" s="4"/>
      <c r="B17" s="3" t="s">
        <v>26</v>
      </c>
      <c r="C17" s="19" t="s">
        <v>25</v>
      </c>
      <c r="D17" s="53">
        <v>1</v>
      </c>
      <c r="E17" s="32"/>
      <c r="F17" s="54"/>
    </row>
    <row r="18" spans="1:6" s="2" customFormat="1" ht="25.5">
      <c r="A18" s="4"/>
      <c r="B18" s="3" t="s">
        <v>27</v>
      </c>
      <c r="C18" s="19" t="s">
        <v>4</v>
      </c>
      <c r="D18" s="55">
        <v>9.6</v>
      </c>
      <c r="E18" s="32"/>
      <c r="F18" s="56"/>
    </row>
    <row r="19" spans="1:6" s="2" customFormat="1" ht="63.75">
      <c r="A19" s="4"/>
      <c r="B19" s="33" t="s">
        <v>50</v>
      </c>
      <c r="C19" s="19" t="s">
        <v>6</v>
      </c>
      <c r="D19" s="55">
        <v>5</v>
      </c>
      <c r="E19" s="32"/>
      <c r="F19" s="55"/>
    </row>
    <row r="20" spans="1:6" s="2" customFormat="1" ht="25.5">
      <c r="A20" s="4"/>
      <c r="B20" s="33" t="s">
        <v>49</v>
      </c>
      <c r="C20" s="19" t="s">
        <v>6</v>
      </c>
      <c r="D20" s="55">
        <v>6</v>
      </c>
      <c r="E20" s="32"/>
      <c r="F20" s="55"/>
    </row>
    <row r="21" spans="1:6" s="2" customFormat="1" ht="76.5">
      <c r="A21" s="4"/>
      <c r="B21" s="33" t="s">
        <v>51</v>
      </c>
      <c r="C21" s="34" t="s">
        <v>3</v>
      </c>
      <c r="D21" s="57">
        <v>3</v>
      </c>
      <c r="E21" s="32"/>
      <c r="F21" s="55"/>
    </row>
    <row r="22" spans="1:6" s="2" customFormat="1" ht="12.75">
      <c r="A22" s="4"/>
      <c r="B22" s="3" t="s">
        <v>113</v>
      </c>
      <c r="C22" s="19" t="s">
        <v>6</v>
      </c>
      <c r="D22" s="55">
        <v>2</v>
      </c>
      <c r="E22" s="32"/>
      <c r="F22" s="55"/>
    </row>
    <row r="23" spans="1:6" s="2" customFormat="1" ht="25.5">
      <c r="A23" s="4"/>
      <c r="B23" s="3" t="s">
        <v>52</v>
      </c>
      <c r="C23" s="19" t="s">
        <v>3</v>
      </c>
      <c r="D23" s="55">
        <v>1</v>
      </c>
      <c r="E23" s="32"/>
      <c r="F23" s="55"/>
    </row>
    <row r="24" spans="1:6" s="2" customFormat="1" ht="12.75">
      <c r="A24" s="4"/>
      <c r="B24" s="3" t="s">
        <v>53</v>
      </c>
      <c r="C24" s="19" t="s">
        <v>4</v>
      </c>
      <c r="D24" s="55">
        <f>4.7*7</f>
        <v>32.9</v>
      </c>
      <c r="E24" s="32"/>
      <c r="F24" s="55"/>
    </row>
    <row r="25" spans="1:6" s="2" customFormat="1" ht="12.75">
      <c r="A25" s="4"/>
      <c r="B25" s="3" t="s">
        <v>54</v>
      </c>
      <c r="C25" s="19" t="s">
        <v>4</v>
      </c>
      <c r="D25" s="55">
        <f>4.7*7</f>
        <v>32.9</v>
      </c>
      <c r="E25" s="32"/>
      <c r="F25" s="55"/>
    </row>
    <row r="26" spans="1:6" s="2" customFormat="1" ht="12.75">
      <c r="A26" s="4"/>
      <c r="B26" s="3" t="s">
        <v>55</v>
      </c>
      <c r="C26" s="19" t="s">
        <v>7</v>
      </c>
      <c r="D26" s="55">
        <v>91.17</v>
      </c>
      <c r="E26" s="32"/>
      <c r="F26" s="55"/>
    </row>
    <row r="27" spans="1:6" s="2" customFormat="1" ht="12.75">
      <c r="A27" s="4"/>
      <c r="B27" s="35" t="s">
        <v>56</v>
      </c>
      <c r="C27" s="19" t="s">
        <v>4</v>
      </c>
      <c r="D27" s="53">
        <f>9.5*37</f>
        <v>351.5</v>
      </c>
      <c r="E27" s="32"/>
      <c r="F27" s="53"/>
    </row>
    <row r="28" spans="1:6" s="2" customFormat="1" ht="12.75">
      <c r="A28" s="4"/>
      <c r="B28" s="3" t="s">
        <v>8</v>
      </c>
      <c r="C28" s="19" t="s">
        <v>4</v>
      </c>
      <c r="D28" s="53">
        <f>+D27+90</f>
        <v>441.5</v>
      </c>
      <c r="E28" s="32"/>
      <c r="F28" s="53"/>
    </row>
    <row r="29" spans="1:6" s="2" customFormat="1" ht="12.75">
      <c r="A29" s="4"/>
      <c r="B29" s="3" t="s">
        <v>9</v>
      </c>
      <c r="C29" s="19" t="s">
        <v>10</v>
      </c>
      <c r="D29" s="53">
        <f>3.8*3</f>
        <v>11.399999999999999</v>
      </c>
      <c r="E29" s="32"/>
      <c r="F29" s="53"/>
    </row>
    <row r="30" spans="1:6" s="2" customFormat="1" ht="12.75">
      <c r="A30" s="4"/>
      <c r="B30" s="35" t="s">
        <v>57</v>
      </c>
      <c r="C30" s="19" t="s">
        <v>4</v>
      </c>
      <c r="D30" s="53">
        <v>310.45999999999998</v>
      </c>
      <c r="E30" s="32"/>
      <c r="F30" s="53"/>
    </row>
    <row r="31" spans="1:6" s="2" customFormat="1" ht="36">
      <c r="A31" s="4"/>
      <c r="B31" s="36" t="s">
        <v>58</v>
      </c>
      <c r="C31" s="19" t="s">
        <v>4</v>
      </c>
      <c r="D31" s="53">
        <f>59.5</f>
        <v>59.5</v>
      </c>
      <c r="E31" s="32"/>
      <c r="F31" s="53"/>
    </row>
    <row r="32" spans="1:6" s="2" customFormat="1" ht="36">
      <c r="A32" s="4"/>
      <c r="B32" s="36" t="s">
        <v>59</v>
      </c>
      <c r="C32" s="19" t="s">
        <v>4</v>
      </c>
      <c r="D32" s="53">
        <f>4*2.1+2.1</f>
        <v>10.5</v>
      </c>
      <c r="E32" s="32"/>
      <c r="F32" s="53"/>
    </row>
    <row r="33" spans="1:6" s="2" customFormat="1" ht="36">
      <c r="A33" s="4"/>
      <c r="B33" s="36" t="s">
        <v>60</v>
      </c>
      <c r="C33" s="19" t="s">
        <v>11</v>
      </c>
      <c r="D33" s="53">
        <f>6*0.8*1.4</f>
        <v>6.7200000000000006</v>
      </c>
      <c r="E33" s="32"/>
      <c r="F33" s="53"/>
    </row>
    <row r="34" spans="1:6" s="2" customFormat="1" ht="12.75">
      <c r="A34" s="4"/>
      <c r="B34" s="3" t="s">
        <v>12</v>
      </c>
      <c r="C34" s="19" t="s">
        <v>4</v>
      </c>
      <c r="D34" s="53">
        <v>960.65</v>
      </c>
      <c r="E34" s="32"/>
      <c r="F34" s="53"/>
    </row>
    <row r="35" spans="1:6" s="2" customFormat="1" ht="12.75">
      <c r="A35" s="4"/>
      <c r="B35" s="3" t="s">
        <v>13</v>
      </c>
      <c r="C35" s="19" t="s">
        <v>4</v>
      </c>
      <c r="D35" s="53">
        <v>340.02</v>
      </c>
      <c r="E35" s="32"/>
      <c r="F35" s="53"/>
    </row>
    <row r="36" spans="1:6" s="2" customFormat="1" ht="12.75">
      <c r="A36" s="4"/>
      <c r="B36" s="3" t="s">
        <v>14</v>
      </c>
      <c r="C36" s="19" t="s">
        <v>4</v>
      </c>
      <c r="D36" s="53">
        <v>72.5</v>
      </c>
      <c r="E36" s="32"/>
      <c r="F36" s="53"/>
    </row>
    <row r="37" spans="1:6" s="2" customFormat="1" ht="12.75">
      <c r="A37" s="4"/>
      <c r="B37" s="3" t="s">
        <v>61</v>
      </c>
      <c r="C37" s="19" t="s">
        <v>6</v>
      </c>
      <c r="D37" s="53">
        <v>1</v>
      </c>
      <c r="E37" s="32"/>
      <c r="F37" s="53"/>
    </row>
    <row r="38" spans="1:6" s="2" customFormat="1" ht="12.75">
      <c r="A38" s="4"/>
      <c r="B38" s="3" t="s">
        <v>62</v>
      </c>
      <c r="C38" s="19" t="s">
        <v>3</v>
      </c>
      <c r="D38" s="53">
        <v>16</v>
      </c>
      <c r="E38" s="32"/>
      <c r="F38" s="53"/>
    </row>
    <row r="39" spans="1:6" s="2" customFormat="1" ht="12.75">
      <c r="A39" s="4"/>
      <c r="B39" s="3" t="s">
        <v>63</v>
      </c>
      <c r="C39" s="19" t="s">
        <v>3</v>
      </c>
      <c r="D39" s="53">
        <v>7</v>
      </c>
      <c r="E39" s="32"/>
      <c r="F39" s="53"/>
    </row>
    <row r="40" spans="1:6" s="2" customFormat="1" ht="12.75">
      <c r="A40" s="4"/>
      <c r="B40" s="3" t="s">
        <v>64</v>
      </c>
      <c r="C40" s="19" t="s">
        <v>3</v>
      </c>
      <c r="D40" s="53">
        <v>2</v>
      </c>
      <c r="E40" s="32"/>
      <c r="F40" s="53"/>
    </row>
    <row r="41" spans="1:6" s="2" customFormat="1" ht="24.75" thickBot="1">
      <c r="A41" s="4"/>
      <c r="B41" s="13" t="s">
        <v>65</v>
      </c>
      <c r="C41" s="19" t="s">
        <v>3</v>
      </c>
      <c r="D41" s="53">
        <v>16</v>
      </c>
      <c r="E41" s="32"/>
      <c r="F41" s="53"/>
    </row>
    <row r="42" spans="1:6" s="2" customFormat="1" ht="13.5" thickBot="1">
      <c r="A42" s="4"/>
      <c r="B42" s="94" t="s">
        <v>15</v>
      </c>
      <c r="C42" s="95"/>
      <c r="D42" s="53"/>
      <c r="E42" s="32"/>
      <c r="F42" s="53"/>
    </row>
    <row r="43" spans="1:6" s="2" customFormat="1" ht="12.75">
      <c r="A43" s="4"/>
      <c r="B43" s="27" t="s">
        <v>16</v>
      </c>
      <c r="C43" s="3"/>
      <c r="D43" s="53"/>
      <c r="E43" s="32"/>
      <c r="F43" s="53"/>
    </row>
    <row r="44" spans="1:6" s="2" customFormat="1" ht="25.5">
      <c r="A44" s="4"/>
      <c r="B44" s="5" t="s">
        <v>66</v>
      </c>
      <c r="C44" s="19" t="s">
        <v>4</v>
      </c>
      <c r="D44" s="53">
        <f>92*1.2+G44</f>
        <v>110.39999999999999</v>
      </c>
      <c r="E44" s="32"/>
      <c r="F44" s="53"/>
    </row>
    <row r="45" spans="1:6" s="2" customFormat="1" ht="12.75">
      <c r="A45" s="4"/>
      <c r="B45" s="27" t="s">
        <v>17</v>
      </c>
      <c r="C45" s="19"/>
      <c r="D45" s="53"/>
      <c r="E45" s="32"/>
      <c r="F45" s="53"/>
    </row>
    <row r="46" spans="1:6" s="2" customFormat="1" ht="26.25" thickBot="1">
      <c r="A46" s="4"/>
      <c r="B46" s="5" t="s">
        <v>66</v>
      </c>
      <c r="C46" s="19" t="s">
        <v>4</v>
      </c>
      <c r="D46" s="53">
        <f>56*1.5</f>
        <v>84</v>
      </c>
      <c r="E46" s="32"/>
      <c r="F46" s="53"/>
    </row>
    <row r="47" spans="1:6" ht="15.75" thickBot="1">
      <c r="B47" s="94" t="s">
        <v>118</v>
      </c>
      <c r="C47" s="95"/>
      <c r="D47" s="75"/>
      <c r="E47" s="32"/>
      <c r="F47" s="54"/>
    </row>
    <row r="48" spans="1:6">
      <c r="B48" s="30" t="s">
        <v>47</v>
      </c>
      <c r="C48" s="31" t="s">
        <v>48</v>
      </c>
      <c r="D48" s="32">
        <v>4</v>
      </c>
      <c r="E48" s="32"/>
      <c r="F48" s="51"/>
    </row>
    <row r="49" spans="2:6" ht="25.5">
      <c r="B49" s="3" t="s">
        <v>5</v>
      </c>
      <c r="C49" s="19" t="s">
        <v>4</v>
      </c>
      <c r="D49" s="53">
        <v>22.54</v>
      </c>
      <c r="E49" s="32"/>
      <c r="F49" s="54"/>
    </row>
    <row r="50" spans="2:6">
      <c r="B50" s="3" t="s">
        <v>26</v>
      </c>
      <c r="C50" s="19" t="s">
        <v>25</v>
      </c>
      <c r="D50" s="53">
        <v>1</v>
      </c>
      <c r="E50" s="32"/>
      <c r="F50" s="54"/>
    </row>
    <row r="51" spans="2:6" ht="25.5">
      <c r="B51" s="3" t="s">
        <v>27</v>
      </c>
      <c r="C51" s="19" t="s">
        <v>4</v>
      </c>
      <c r="D51" s="55">
        <v>9.6</v>
      </c>
      <c r="E51" s="32"/>
      <c r="F51" s="56"/>
    </row>
    <row r="52" spans="2:6" ht="63.75">
      <c r="B52" s="33" t="s">
        <v>50</v>
      </c>
      <c r="C52" s="19" t="s">
        <v>6</v>
      </c>
      <c r="D52" s="55">
        <v>5</v>
      </c>
      <c r="E52" s="32"/>
      <c r="F52" s="55"/>
    </row>
    <row r="53" spans="2:6" ht="25.5">
      <c r="B53" s="33" t="s">
        <v>49</v>
      </c>
      <c r="C53" s="19" t="s">
        <v>6</v>
      </c>
      <c r="D53" s="55">
        <v>6</v>
      </c>
      <c r="E53" s="32"/>
      <c r="F53" s="55"/>
    </row>
    <row r="54" spans="2:6" ht="76.5">
      <c r="B54" s="33" t="s">
        <v>51</v>
      </c>
      <c r="C54" s="34" t="s">
        <v>3</v>
      </c>
      <c r="D54" s="57">
        <v>3</v>
      </c>
      <c r="E54" s="32"/>
      <c r="F54" s="55"/>
    </row>
    <row r="55" spans="2:6">
      <c r="B55" s="3" t="s">
        <v>113</v>
      </c>
      <c r="C55" s="19" t="s">
        <v>6</v>
      </c>
      <c r="D55" s="55">
        <v>2</v>
      </c>
      <c r="E55" s="32"/>
      <c r="F55" s="55"/>
    </row>
    <row r="56" spans="2:6" ht="25.5">
      <c r="B56" s="3" t="s">
        <v>52</v>
      </c>
      <c r="C56" s="19" t="s">
        <v>3</v>
      </c>
      <c r="D56" s="55">
        <v>1</v>
      </c>
      <c r="E56" s="32"/>
      <c r="F56" s="55"/>
    </row>
    <row r="57" spans="2:6">
      <c r="B57" s="3" t="s">
        <v>53</v>
      </c>
      <c r="C57" s="19" t="s">
        <v>4</v>
      </c>
      <c r="D57" s="55">
        <f>4.7*7</f>
        <v>32.9</v>
      </c>
      <c r="E57" s="32"/>
      <c r="F57" s="55"/>
    </row>
    <row r="58" spans="2:6">
      <c r="B58" s="3" t="s">
        <v>54</v>
      </c>
      <c r="C58" s="19" t="s">
        <v>4</v>
      </c>
      <c r="D58" s="55">
        <f>4.7*7</f>
        <v>32.9</v>
      </c>
      <c r="E58" s="32"/>
      <c r="F58" s="55"/>
    </row>
    <row r="59" spans="2:6">
      <c r="B59" s="3" t="s">
        <v>55</v>
      </c>
      <c r="C59" s="19" t="s">
        <v>7</v>
      </c>
      <c r="D59" s="55">
        <v>91.17</v>
      </c>
      <c r="E59" s="32"/>
      <c r="F59" s="55"/>
    </row>
    <row r="60" spans="2:6">
      <c r="B60" s="35" t="s">
        <v>56</v>
      </c>
      <c r="C60" s="19" t="s">
        <v>4</v>
      </c>
      <c r="D60" s="53">
        <f>9.5*37</f>
        <v>351.5</v>
      </c>
      <c r="E60" s="32"/>
      <c r="F60" s="53"/>
    </row>
    <row r="61" spans="2:6">
      <c r="B61" s="3" t="s">
        <v>8</v>
      </c>
      <c r="C61" s="19" t="s">
        <v>4</v>
      </c>
      <c r="D61" s="53">
        <f>+D60+90</f>
        <v>441.5</v>
      </c>
      <c r="E61" s="32"/>
      <c r="F61" s="53"/>
    </row>
    <row r="62" spans="2:6">
      <c r="B62" s="3" t="s">
        <v>9</v>
      </c>
      <c r="C62" s="19" t="s">
        <v>10</v>
      </c>
      <c r="D62" s="53">
        <f>3.8*3</f>
        <v>11.399999999999999</v>
      </c>
      <c r="E62" s="32"/>
      <c r="F62" s="53"/>
    </row>
    <row r="63" spans="2:6">
      <c r="B63" s="35" t="s">
        <v>57</v>
      </c>
      <c r="C63" s="19" t="s">
        <v>4</v>
      </c>
      <c r="D63" s="53">
        <v>310.45999999999998</v>
      </c>
      <c r="E63" s="32"/>
      <c r="F63" s="53"/>
    </row>
    <row r="64" spans="2:6" ht="36">
      <c r="B64" s="36" t="s">
        <v>58</v>
      </c>
      <c r="C64" s="19" t="s">
        <v>4</v>
      </c>
      <c r="D64" s="53">
        <f>59.5</f>
        <v>59.5</v>
      </c>
      <c r="E64" s="32"/>
      <c r="F64" s="53"/>
    </row>
    <row r="65" spans="2:6" ht="36">
      <c r="B65" s="36" t="s">
        <v>59</v>
      </c>
      <c r="C65" s="19" t="s">
        <v>4</v>
      </c>
      <c r="D65" s="53">
        <f>4*2.1+2.1</f>
        <v>10.5</v>
      </c>
      <c r="E65" s="32"/>
      <c r="F65" s="53"/>
    </row>
    <row r="66" spans="2:6" ht="36">
      <c r="B66" s="36" t="s">
        <v>60</v>
      </c>
      <c r="C66" s="19" t="s">
        <v>11</v>
      </c>
      <c r="D66" s="53">
        <f>6*0.8*1.4</f>
        <v>6.7200000000000006</v>
      </c>
      <c r="E66" s="32"/>
      <c r="F66" s="53"/>
    </row>
    <row r="67" spans="2:6">
      <c r="B67" s="3" t="s">
        <v>12</v>
      </c>
      <c r="C67" s="19" t="s">
        <v>4</v>
      </c>
      <c r="D67" s="53">
        <v>960.65</v>
      </c>
      <c r="E67" s="32"/>
      <c r="F67" s="53"/>
    </row>
    <row r="68" spans="2:6">
      <c r="B68" s="3" t="s">
        <v>13</v>
      </c>
      <c r="C68" s="19" t="s">
        <v>4</v>
      </c>
      <c r="D68" s="53">
        <v>340.02</v>
      </c>
      <c r="E68" s="32"/>
      <c r="F68" s="53"/>
    </row>
    <row r="69" spans="2:6">
      <c r="B69" s="3" t="s">
        <v>14</v>
      </c>
      <c r="C69" s="19" t="s">
        <v>4</v>
      </c>
      <c r="D69" s="53">
        <v>72.5</v>
      </c>
      <c r="E69" s="32"/>
      <c r="F69" s="53"/>
    </row>
    <row r="70" spans="2:6">
      <c r="B70" s="3" t="s">
        <v>61</v>
      </c>
      <c r="C70" s="19" t="s">
        <v>6</v>
      </c>
      <c r="D70" s="53">
        <v>1</v>
      </c>
      <c r="E70" s="32"/>
      <c r="F70" s="53"/>
    </row>
    <row r="71" spans="2:6">
      <c r="B71" s="3" t="s">
        <v>62</v>
      </c>
      <c r="C71" s="19" t="s">
        <v>3</v>
      </c>
      <c r="D71" s="53">
        <v>16</v>
      </c>
      <c r="E71" s="32"/>
      <c r="F71" s="53"/>
    </row>
    <row r="72" spans="2:6">
      <c r="B72" s="3" t="s">
        <v>63</v>
      </c>
      <c r="C72" s="19" t="s">
        <v>3</v>
      </c>
      <c r="D72" s="53">
        <v>7</v>
      </c>
      <c r="E72" s="32"/>
      <c r="F72" s="53"/>
    </row>
    <row r="73" spans="2:6">
      <c r="B73" s="3" t="s">
        <v>64</v>
      </c>
      <c r="C73" s="19" t="s">
        <v>3</v>
      </c>
      <c r="D73" s="53">
        <v>2</v>
      </c>
      <c r="E73" s="32"/>
      <c r="F73" s="53"/>
    </row>
    <row r="74" spans="2:6" ht="24.75" thickBot="1">
      <c r="B74" s="13" t="s">
        <v>65</v>
      </c>
      <c r="C74" s="19" t="s">
        <v>3</v>
      </c>
      <c r="D74" s="53">
        <v>16</v>
      </c>
      <c r="E74" s="32"/>
      <c r="F74" s="53"/>
    </row>
    <row r="75" spans="2:6" ht="15.75" thickBot="1">
      <c r="B75" s="94" t="s">
        <v>15</v>
      </c>
      <c r="C75" s="95"/>
      <c r="D75" s="53"/>
      <c r="E75" s="32"/>
      <c r="F75" s="53"/>
    </row>
    <row r="76" spans="2:6">
      <c r="B76" s="27" t="s">
        <v>16</v>
      </c>
      <c r="C76" s="3"/>
      <c r="D76" s="53"/>
      <c r="E76" s="32"/>
      <c r="F76" s="53"/>
    </row>
    <row r="77" spans="2:6" ht="25.5">
      <c r="B77" s="5" t="s">
        <v>66</v>
      </c>
      <c r="C77" s="19" t="s">
        <v>4</v>
      </c>
      <c r="D77" s="53">
        <f>92*1.2+G77</f>
        <v>110.39999999999999</v>
      </c>
      <c r="E77" s="32"/>
      <c r="F77" s="53"/>
    </row>
    <row r="78" spans="2:6">
      <c r="B78" s="27" t="s">
        <v>17</v>
      </c>
      <c r="C78" s="19"/>
      <c r="D78" s="53"/>
      <c r="E78" s="32"/>
      <c r="F78" s="53"/>
    </row>
    <row r="79" spans="2:6" ht="26.25" thickBot="1">
      <c r="B79" s="5" t="s">
        <v>66</v>
      </c>
      <c r="C79" s="19" t="s">
        <v>4</v>
      </c>
      <c r="D79" s="53">
        <f>56*1.5</f>
        <v>84</v>
      </c>
      <c r="E79" s="32"/>
      <c r="F79" s="53"/>
    </row>
    <row r="80" spans="2:6" ht="15.75" thickBot="1">
      <c r="B80" s="94" t="s">
        <v>118</v>
      </c>
      <c r="C80" s="95"/>
      <c r="D80" s="75"/>
      <c r="E80" s="32"/>
      <c r="F80" s="54"/>
    </row>
    <row r="81" spans="2:6">
      <c r="B81" s="30" t="s">
        <v>47</v>
      </c>
      <c r="C81" s="31" t="s">
        <v>48</v>
      </c>
      <c r="D81" s="32">
        <v>4</v>
      </c>
      <c r="E81" s="32"/>
      <c r="F81" s="51"/>
    </row>
    <row r="82" spans="2:6" ht="25.5">
      <c r="B82" s="3" t="s">
        <v>5</v>
      </c>
      <c r="C82" s="19" t="s">
        <v>4</v>
      </c>
      <c r="D82" s="53">
        <v>22.54</v>
      </c>
      <c r="E82" s="32"/>
      <c r="F82" s="54"/>
    </row>
    <row r="83" spans="2:6">
      <c r="B83" s="3" t="s">
        <v>26</v>
      </c>
      <c r="C83" s="19" t="s">
        <v>25</v>
      </c>
      <c r="D83" s="53">
        <v>1</v>
      </c>
      <c r="E83" s="32"/>
      <c r="F83" s="54"/>
    </row>
    <row r="84" spans="2:6" ht="25.5">
      <c r="B84" s="3" t="s">
        <v>27</v>
      </c>
      <c r="C84" s="19" t="s">
        <v>4</v>
      </c>
      <c r="D84" s="55">
        <v>9.6</v>
      </c>
      <c r="E84" s="32"/>
      <c r="F84" s="56"/>
    </row>
    <row r="85" spans="2:6" ht="63.75">
      <c r="B85" s="33" t="s">
        <v>50</v>
      </c>
      <c r="C85" s="19" t="s">
        <v>6</v>
      </c>
      <c r="D85" s="55">
        <v>5</v>
      </c>
      <c r="E85" s="32"/>
      <c r="F85" s="55"/>
    </row>
    <row r="86" spans="2:6" ht="25.5">
      <c r="B86" s="33" t="s">
        <v>49</v>
      </c>
      <c r="C86" s="19" t="s">
        <v>6</v>
      </c>
      <c r="D86" s="55">
        <v>6</v>
      </c>
      <c r="E86" s="32"/>
      <c r="F86" s="55"/>
    </row>
    <row r="87" spans="2:6" ht="76.5">
      <c r="B87" s="33" t="s">
        <v>51</v>
      </c>
      <c r="C87" s="34" t="s">
        <v>3</v>
      </c>
      <c r="D87" s="57">
        <v>3</v>
      </c>
      <c r="E87" s="32"/>
      <c r="F87" s="55"/>
    </row>
    <row r="88" spans="2:6">
      <c r="B88" s="3" t="s">
        <v>113</v>
      </c>
      <c r="C88" s="19" t="s">
        <v>6</v>
      </c>
      <c r="D88" s="55">
        <v>2</v>
      </c>
      <c r="E88" s="32"/>
      <c r="F88" s="55"/>
    </row>
    <row r="89" spans="2:6" ht="25.5">
      <c r="B89" s="3" t="s">
        <v>52</v>
      </c>
      <c r="C89" s="19" t="s">
        <v>3</v>
      </c>
      <c r="D89" s="55">
        <v>1</v>
      </c>
      <c r="E89" s="32"/>
      <c r="F89" s="55"/>
    </row>
    <row r="90" spans="2:6">
      <c r="B90" s="3" t="s">
        <v>53</v>
      </c>
      <c r="C90" s="19" t="s">
        <v>4</v>
      </c>
      <c r="D90" s="55">
        <f>4.7*7</f>
        <v>32.9</v>
      </c>
      <c r="E90" s="32"/>
      <c r="F90" s="55"/>
    </row>
    <row r="91" spans="2:6">
      <c r="B91" s="3" t="s">
        <v>54</v>
      </c>
      <c r="C91" s="19" t="s">
        <v>4</v>
      </c>
      <c r="D91" s="55">
        <f>4.7*7</f>
        <v>32.9</v>
      </c>
      <c r="E91" s="32"/>
      <c r="F91" s="55"/>
    </row>
    <row r="92" spans="2:6">
      <c r="B92" s="3" t="s">
        <v>55</v>
      </c>
      <c r="C92" s="19" t="s">
        <v>7</v>
      </c>
      <c r="D92" s="55">
        <v>91.17</v>
      </c>
      <c r="E92" s="32"/>
      <c r="F92" s="55"/>
    </row>
    <row r="93" spans="2:6">
      <c r="B93" s="35" t="s">
        <v>56</v>
      </c>
      <c r="C93" s="19" t="s">
        <v>4</v>
      </c>
      <c r="D93" s="53">
        <f>9.5*37</f>
        <v>351.5</v>
      </c>
      <c r="E93" s="32"/>
      <c r="F93" s="53"/>
    </row>
    <row r="94" spans="2:6">
      <c r="B94" s="3" t="s">
        <v>8</v>
      </c>
      <c r="C94" s="19" t="s">
        <v>4</v>
      </c>
      <c r="D94" s="53">
        <f>+D93+90</f>
        <v>441.5</v>
      </c>
      <c r="E94" s="32"/>
      <c r="F94" s="53"/>
    </row>
    <row r="95" spans="2:6">
      <c r="B95" s="3" t="s">
        <v>9</v>
      </c>
      <c r="C95" s="19" t="s">
        <v>10</v>
      </c>
      <c r="D95" s="53">
        <f>3.8*3</f>
        <v>11.399999999999999</v>
      </c>
      <c r="E95" s="32"/>
      <c r="F95" s="53"/>
    </row>
    <row r="96" spans="2:6">
      <c r="B96" s="35" t="s">
        <v>57</v>
      </c>
      <c r="C96" s="19" t="s">
        <v>4</v>
      </c>
      <c r="D96" s="53">
        <v>310.45999999999998</v>
      </c>
      <c r="E96" s="32"/>
      <c r="F96" s="53"/>
    </row>
    <row r="97" spans="2:7" ht="36">
      <c r="B97" s="36" t="s">
        <v>58</v>
      </c>
      <c r="C97" s="19" t="s">
        <v>4</v>
      </c>
      <c r="D97" s="53">
        <f>59.5</f>
        <v>59.5</v>
      </c>
      <c r="E97" s="32"/>
      <c r="F97" s="53"/>
    </row>
    <row r="98" spans="2:7" ht="36">
      <c r="B98" s="36" t="s">
        <v>59</v>
      </c>
      <c r="C98" s="19" t="s">
        <v>4</v>
      </c>
      <c r="D98" s="53">
        <f>4*2.1+2.1</f>
        <v>10.5</v>
      </c>
      <c r="E98" s="32"/>
      <c r="F98" s="53"/>
    </row>
    <row r="99" spans="2:7" ht="36">
      <c r="B99" s="36" t="s">
        <v>60</v>
      </c>
      <c r="C99" s="19" t="s">
        <v>11</v>
      </c>
      <c r="D99" s="53">
        <f>6*0.8*1.4</f>
        <v>6.7200000000000006</v>
      </c>
      <c r="E99" s="32"/>
      <c r="F99" s="53"/>
    </row>
    <row r="100" spans="2:7">
      <c r="B100" s="3" t="s">
        <v>12</v>
      </c>
      <c r="C100" s="19" t="s">
        <v>4</v>
      </c>
      <c r="D100" s="53">
        <v>960.65</v>
      </c>
      <c r="E100" s="32"/>
      <c r="F100" s="53"/>
    </row>
    <row r="101" spans="2:7">
      <c r="B101" s="3" t="s">
        <v>13</v>
      </c>
      <c r="C101" s="19" t="s">
        <v>4</v>
      </c>
      <c r="D101" s="53">
        <v>340.02</v>
      </c>
      <c r="E101" s="32"/>
      <c r="F101" s="53"/>
    </row>
    <row r="102" spans="2:7">
      <c r="B102" s="3" t="s">
        <v>14</v>
      </c>
      <c r="C102" s="19" t="s">
        <v>4</v>
      </c>
      <c r="D102" s="53">
        <v>72.5</v>
      </c>
      <c r="E102" s="32"/>
      <c r="F102" s="53"/>
    </row>
    <row r="103" spans="2:7">
      <c r="B103" s="3" t="s">
        <v>61</v>
      </c>
      <c r="C103" s="19" t="s">
        <v>6</v>
      </c>
      <c r="D103" s="53">
        <v>1</v>
      </c>
      <c r="E103" s="32"/>
      <c r="F103" s="53"/>
    </row>
    <row r="104" spans="2:7">
      <c r="B104" s="3" t="s">
        <v>62</v>
      </c>
      <c r="C104" s="19" t="s">
        <v>3</v>
      </c>
      <c r="D104" s="53">
        <v>16</v>
      </c>
      <c r="E104" s="32"/>
      <c r="F104" s="53"/>
    </row>
    <row r="105" spans="2:7">
      <c r="B105" s="3" t="s">
        <v>63</v>
      </c>
      <c r="C105" s="19" t="s">
        <v>3</v>
      </c>
      <c r="D105" s="53">
        <v>7</v>
      </c>
      <c r="E105" s="32"/>
      <c r="F105" s="53"/>
    </row>
    <row r="106" spans="2:7">
      <c r="B106" s="3" t="s">
        <v>64</v>
      </c>
      <c r="C106" s="19" t="s">
        <v>3</v>
      </c>
      <c r="D106" s="53">
        <v>2</v>
      </c>
      <c r="E106" s="32"/>
      <c r="F106" s="53"/>
    </row>
    <row r="107" spans="2:7" ht="24">
      <c r="B107" s="13" t="s">
        <v>65</v>
      </c>
      <c r="C107" s="19" t="s">
        <v>3</v>
      </c>
      <c r="D107" s="53">
        <v>16</v>
      </c>
      <c r="E107" s="32"/>
      <c r="F107" s="53"/>
    </row>
    <row r="108" spans="2:7" ht="15.75" thickBot="1">
      <c r="B108" s="3"/>
      <c r="C108" s="19"/>
      <c r="D108" s="53"/>
      <c r="E108" s="32"/>
      <c r="F108" s="53"/>
    </row>
    <row r="109" spans="2:7" ht="15.75" thickBot="1">
      <c r="B109" s="94" t="s">
        <v>15</v>
      </c>
      <c r="C109" s="95"/>
      <c r="D109" s="53"/>
      <c r="E109" s="32"/>
      <c r="F109" s="53"/>
    </row>
    <row r="110" spans="2:7">
      <c r="B110" s="27" t="s">
        <v>16</v>
      </c>
      <c r="C110" s="3"/>
      <c r="D110" s="53"/>
      <c r="E110" s="32"/>
      <c r="F110" s="53"/>
    </row>
    <row r="111" spans="2:7" ht="25.5">
      <c r="B111" s="5" t="s">
        <v>66</v>
      </c>
      <c r="C111" s="19" t="s">
        <v>4</v>
      </c>
      <c r="D111" s="53">
        <f>92*1.2+G111</f>
        <v>110.39999999999999</v>
      </c>
      <c r="E111" s="32"/>
      <c r="F111" s="53"/>
      <c r="G111" s="6"/>
    </row>
    <row r="112" spans="2:7">
      <c r="B112" s="27" t="s">
        <v>17</v>
      </c>
      <c r="C112" s="19"/>
      <c r="D112" s="53"/>
      <c r="E112" s="32"/>
      <c r="F112" s="53"/>
    </row>
    <row r="113" spans="2:6" ht="25.5">
      <c r="B113" s="5" t="s">
        <v>66</v>
      </c>
      <c r="C113" s="19" t="s">
        <v>4</v>
      </c>
      <c r="D113" s="53">
        <f>56*1.5</f>
        <v>84</v>
      </c>
      <c r="E113" s="32"/>
      <c r="F113" s="53"/>
    </row>
    <row r="114" spans="2:6" ht="15.75" thickBot="1">
      <c r="B114" s="5"/>
      <c r="C114" s="19"/>
      <c r="D114" s="53"/>
      <c r="E114" s="32"/>
      <c r="F114" s="53"/>
    </row>
    <row r="115" spans="2:6" ht="15.75" thickBot="1">
      <c r="B115" s="94" t="s">
        <v>43</v>
      </c>
      <c r="C115" s="95"/>
      <c r="D115" s="53"/>
      <c r="E115" s="32"/>
      <c r="F115" s="53"/>
    </row>
    <row r="116" spans="2:6">
      <c r="B116" s="3" t="s">
        <v>42</v>
      </c>
      <c r="C116" s="19" t="s">
        <v>4</v>
      </c>
      <c r="D116" s="52">
        <v>387</v>
      </c>
      <c r="E116" s="32"/>
      <c r="F116" s="52"/>
    </row>
    <row r="117" spans="2:6" ht="15.75" thickBot="1">
      <c r="B117" s="5"/>
      <c r="C117" s="19"/>
      <c r="D117" s="53"/>
      <c r="E117" s="32"/>
      <c r="F117" s="53"/>
    </row>
    <row r="118" spans="2:6" ht="15.75" thickBot="1">
      <c r="B118" s="94" t="s">
        <v>67</v>
      </c>
      <c r="C118" s="95"/>
      <c r="D118" s="53"/>
      <c r="E118" s="32"/>
      <c r="F118" s="53"/>
    </row>
    <row r="119" spans="2:6">
      <c r="B119" s="37" t="s">
        <v>68</v>
      </c>
      <c r="C119" s="38"/>
      <c r="D119" s="58"/>
      <c r="E119" s="32"/>
      <c r="F119" s="58"/>
    </row>
    <row r="120" spans="2:6">
      <c r="B120" s="39" t="s">
        <v>69</v>
      </c>
      <c r="C120" s="40" t="s">
        <v>70</v>
      </c>
      <c r="D120" s="58">
        <v>1635</v>
      </c>
      <c r="E120" s="32"/>
      <c r="F120" s="60"/>
    </row>
    <row r="121" spans="2:6">
      <c r="B121" s="39" t="s">
        <v>119</v>
      </c>
      <c r="C121" s="41" t="s">
        <v>41</v>
      </c>
      <c r="D121" s="58">
        <v>1635</v>
      </c>
      <c r="E121" s="32"/>
      <c r="F121" s="60"/>
    </row>
    <row r="122" spans="2:6">
      <c r="B122" s="37" t="s">
        <v>71</v>
      </c>
      <c r="C122" s="38"/>
      <c r="D122" s="58"/>
      <c r="E122" s="32"/>
      <c r="F122" s="58"/>
    </row>
    <row r="123" spans="2:6">
      <c r="B123" s="42" t="s">
        <v>72</v>
      </c>
      <c r="C123" s="40" t="s">
        <v>70</v>
      </c>
      <c r="D123" s="58">
        <v>86</v>
      </c>
      <c r="E123" s="32"/>
      <c r="F123" s="60"/>
    </row>
    <row r="124" spans="2:6">
      <c r="B124" s="37" t="s">
        <v>73</v>
      </c>
      <c r="C124" s="43"/>
      <c r="D124" s="58"/>
      <c r="E124" s="32"/>
      <c r="F124" s="58"/>
    </row>
    <row r="125" spans="2:6">
      <c r="B125" s="39" t="s">
        <v>74</v>
      </c>
      <c r="C125" s="41" t="s">
        <v>10</v>
      </c>
      <c r="D125" s="58">
        <v>91</v>
      </c>
      <c r="E125" s="32"/>
      <c r="F125" s="60"/>
    </row>
    <row r="126" spans="2:6" ht="25.5">
      <c r="B126" s="39" t="s">
        <v>75</v>
      </c>
      <c r="C126" s="41" t="s">
        <v>41</v>
      </c>
      <c r="D126" s="58">
        <f>456*4</f>
        <v>1824</v>
      </c>
      <c r="E126" s="32"/>
      <c r="F126" s="60"/>
    </row>
    <row r="127" spans="2:6">
      <c r="B127" s="44" t="s">
        <v>76</v>
      </c>
      <c r="C127" s="38"/>
      <c r="D127" s="58"/>
      <c r="E127" s="32"/>
      <c r="F127" s="58"/>
    </row>
    <row r="128" spans="2:6" ht="38.25">
      <c r="B128" s="3" t="s">
        <v>114</v>
      </c>
      <c r="C128" s="38" t="s">
        <v>77</v>
      </c>
      <c r="D128" s="58">
        <v>20</v>
      </c>
      <c r="E128" s="32"/>
      <c r="F128" s="60"/>
    </row>
    <row r="129" spans="2:6">
      <c r="B129" s="39" t="s">
        <v>78</v>
      </c>
      <c r="C129" s="38" t="s">
        <v>70</v>
      </c>
      <c r="D129" s="61">
        <f>67+116</f>
        <v>183</v>
      </c>
      <c r="E129" s="32"/>
      <c r="F129" s="60"/>
    </row>
    <row r="130" spans="2:6" ht="38.25">
      <c r="B130" s="39" t="s">
        <v>115</v>
      </c>
      <c r="C130" s="38" t="s">
        <v>77</v>
      </c>
      <c r="D130" s="61">
        <f>8*0.7*1.5</f>
        <v>8.3999999999999986</v>
      </c>
      <c r="E130" s="32"/>
      <c r="F130" s="60"/>
    </row>
    <row r="131" spans="2:6">
      <c r="B131" s="37" t="s">
        <v>79</v>
      </c>
      <c r="C131" s="38"/>
      <c r="D131" s="61"/>
      <c r="E131" s="32"/>
      <c r="F131" s="58"/>
    </row>
    <row r="132" spans="2:6" ht="25.5">
      <c r="B132" s="3" t="s">
        <v>116</v>
      </c>
      <c r="C132" s="41" t="s">
        <v>70</v>
      </c>
      <c r="D132" s="61">
        <f>67*5</f>
        <v>335</v>
      </c>
      <c r="E132" s="32"/>
      <c r="F132" s="60"/>
    </row>
    <row r="133" spans="2:6">
      <c r="B133" s="44" t="s">
        <v>80</v>
      </c>
      <c r="C133" s="43"/>
      <c r="D133" s="58"/>
      <c r="E133" s="32"/>
      <c r="F133" s="58"/>
    </row>
    <row r="134" spans="2:6">
      <c r="B134" s="45" t="s">
        <v>81</v>
      </c>
      <c r="C134" s="41" t="s">
        <v>41</v>
      </c>
      <c r="D134" s="58">
        <v>1065</v>
      </c>
      <c r="E134" s="32"/>
      <c r="F134" s="60"/>
    </row>
    <row r="135" spans="2:6">
      <c r="B135" s="45" t="s">
        <v>82</v>
      </c>
      <c r="C135" s="41" t="s">
        <v>41</v>
      </c>
      <c r="D135" s="58">
        <v>1246</v>
      </c>
      <c r="E135" s="32"/>
      <c r="F135" s="60"/>
    </row>
    <row r="136" spans="2:6">
      <c r="B136" s="45" t="s">
        <v>83</v>
      </c>
      <c r="C136" s="41" t="s">
        <v>41</v>
      </c>
      <c r="D136" s="58">
        <v>863</v>
      </c>
      <c r="E136" s="32"/>
      <c r="F136" s="60"/>
    </row>
    <row r="137" spans="2:6">
      <c r="B137" s="45" t="s">
        <v>84</v>
      </c>
      <c r="C137" s="41" t="s">
        <v>41</v>
      </c>
      <c r="D137" s="58">
        <v>115</v>
      </c>
      <c r="E137" s="32"/>
      <c r="F137" s="60"/>
    </row>
    <row r="138" spans="2:6">
      <c r="B138" s="44" t="s">
        <v>85</v>
      </c>
      <c r="C138" s="43"/>
      <c r="D138" s="58"/>
      <c r="E138" s="32"/>
      <c r="F138" s="58"/>
    </row>
    <row r="139" spans="2:6">
      <c r="B139" s="45" t="s">
        <v>86</v>
      </c>
      <c r="C139" s="38" t="s">
        <v>77</v>
      </c>
      <c r="D139" s="58">
        <v>2</v>
      </c>
      <c r="E139" s="32"/>
      <c r="F139" s="60"/>
    </row>
    <row r="140" spans="2:6">
      <c r="B140" s="45" t="s">
        <v>87</v>
      </c>
      <c r="C140" s="38" t="s">
        <v>77</v>
      </c>
      <c r="D140" s="58">
        <v>1</v>
      </c>
      <c r="E140" s="32"/>
      <c r="F140" s="60"/>
    </row>
    <row r="141" spans="2:6" ht="63.75">
      <c r="B141" s="46" t="s">
        <v>89</v>
      </c>
      <c r="C141" s="38" t="s">
        <v>77</v>
      </c>
      <c r="D141" s="58">
        <v>31</v>
      </c>
      <c r="E141" s="32"/>
      <c r="F141" s="60"/>
    </row>
    <row r="142" spans="2:6" ht="76.5">
      <c r="B142" s="46" t="s">
        <v>90</v>
      </c>
      <c r="C142" s="38" t="s">
        <v>77</v>
      </c>
      <c r="D142" s="61">
        <v>16</v>
      </c>
      <c r="E142" s="32"/>
      <c r="F142" s="60"/>
    </row>
    <row r="143" spans="2:6" ht="25.5">
      <c r="B143" s="47" t="s">
        <v>88</v>
      </c>
      <c r="C143" s="38" t="s">
        <v>77</v>
      </c>
      <c r="D143" s="61">
        <v>1</v>
      </c>
      <c r="E143" s="32"/>
      <c r="F143" s="60"/>
    </row>
    <row r="144" spans="2:6">
      <c r="B144" s="48" t="s">
        <v>91</v>
      </c>
      <c r="C144" s="49"/>
      <c r="D144" s="62"/>
      <c r="E144" s="32"/>
      <c r="F144" s="63"/>
    </row>
    <row r="145" spans="2:6" ht="25.5">
      <c r="B145" s="47" t="s">
        <v>92</v>
      </c>
      <c r="C145" s="38" t="s">
        <v>77</v>
      </c>
      <c r="D145" s="64">
        <v>1</v>
      </c>
      <c r="E145" s="32"/>
      <c r="F145" s="60"/>
    </row>
    <row r="146" spans="2:6" ht="25.5">
      <c r="B146" s="47" t="s">
        <v>93</v>
      </c>
      <c r="C146" s="38" t="s">
        <v>77</v>
      </c>
      <c r="D146" s="64">
        <v>2</v>
      </c>
      <c r="E146" s="32"/>
      <c r="F146" s="60"/>
    </row>
    <row r="147" spans="2:6">
      <c r="B147" s="47" t="s">
        <v>94</v>
      </c>
      <c r="C147" s="38" t="s">
        <v>77</v>
      </c>
      <c r="D147" s="64">
        <v>1</v>
      </c>
      <c r="E147" s="32"/>
      <c r="F147" s="60"/>
    </row>
    <row r="148" spans="2:6">
      <c r="B148" s="47" t="s">
        <v>95</v>
      </c>
      <c r="C148" s="38" t="s">
        <v>77</v>
      </c>
      <c r="D148" s="64">
        <v>2</v>
      </c>
      <c r="E148" s="32"/>
      <c r="F148" s="60"/>
    </row>
    <row r="149" spans="2:6" ht="25.5">
      <c r="B149" s="47" t="s">
        <v>96</v>
      </c>
      <c r="C149" s="38" t="s">
        <v>77</v>
      </c>
      <c r="D149" s="64">
        <v>16</v>
      </c>
      <c r="E149" s="32"/>
      <c r="F149" s="60"/>
    </row>
    <row r="150" spans="2:6">
      <c r="B150" s="47" t="s">
        <v>97</v>
      </c>
      <c r="C150" s="38" t="s">
        <v>77</v>
      </c>
      <c r="D150" s="64">
        <v>6</v>
      </c>
      <c r="E150" s="32"/>
      <c r="F150" s="60"/>
    </row>
    <row r="151" spans="2:6">
      <c r="B151" s="47" t="s">
        <v>98</v>
      </c>
      <c r="C151" s="38" t="s">
        <v>77</v>
      </c>
      <c r="D151" s="64">
        <v>8</v>
      </c>
      <c r="E151" s="32"/>
      <c r="F151" s="60"/>
    </row>
    <row r="152" spans="2:6">
      <c r="B152" s="47" t="s">
        <v>99</v>
      </c>
      <c r="C152" s="38" t="s">
        <v>77</v>
      </c>
      <c r="D152" s="64">
        <v>4</v>
      </c>
      <c r="E152" s="32"/>
      <c r="F152" s="60"/>
    </row>
    <row r="153" spans="2:6">
      <c r="B153" s="47" t="s">
        <v>100</v>
      </c>
      <c r="C153" s="38" t="s">
        <v>77</v>
      </c>
      <c r="D153" s="64">
        <v>2</v>
      </c>
      <c r="E153" s="32"/>
      <c r="F153" s="60"/>
    </row>
    <row r="154" spans="2:6">
      <c r="B154" s="47" t="s">
        <v>101</v>
      </c>
      <c r="C154" s="38" t="s">
        <v>77</v>
      </c>
      <c r="D154" s="64">
        <v>14</v>
      </c>
      <c r="E154" s="32"/>
      <c r="F154" s="60"/>
    </row>
    <row r="155" spans="2:6" ht="25.5">
      <c r="B155" s="47" t="s">
        <v>102</v>
      </c>
      <c r="C155" s="38" t="s">
        <v>77</v>
      </c>
      <c r="D155" s="64">
        <v>14</v>
      </c>
      <c r="E155" s="32"/>
      <c r="F155" s="60"/>
    </row>
    <row r="156" spans="2:6">
      <c r="B156" s="48" t="s">
        <v>103</v>
      </c>
      <c r="C156" s="49"/>
      <c r="D156" s="62"/>
      <c r="E156" s="32"/>
      <c r="F156" s="63"/>
    </row>
    <row r="157" spans="2:6">
      <c r="B157" s="47" t="s">
        <v>104</v>
      </c>
      <c r="C157" s="41" t="s">
        <v>41</v>
      </c>
      <c r="D157" s="64">
        <f>0.6*200+(0.4*3*85)</f>
        <v>222</v>
      </c>
      <c r="E157" s="32"/>
      <c r="F157" s="60"/>
    </row>
    <row r="158" spans="2:6">
      <c r="B158" s="48" t="s">
        <v>105</v>
      </c>
      <c r="C158" s="49"/>
      <c r="D158" s="62"/>
      <c r="E158" s="32"/>
      <c r="F158" s="63"/>
    </row>
    <row r="159" spans="2:6">
      <c r="B159" s="47" t="s">
        <v>106</v>
      </c>
      <c r="C159" s="41" t="s">
        <v>41</v>
      </c>
      <c r="D159" s="64">
        <v>608</v>
      </c>
      <c r="E159" s="32"/>
      <c r="F159" s="60"/>
    </row>
    <row r="160" spans="2:6">
      <c r="B160" s="47" t="s">
        <v>117</v>
      </c>
      <c r="C160" s="41" t="s">
        <v>41</v>
      </c>
      <c r="D160" s="64">
        <v>608</v>
      </c>
      <c r="E160" s="32"/>
      <c r="F160" s="60"/>
    </row>
    <row r="161" spans="1:6">
      <c r="B161" s="47" t="s">
        <v>107</v>
      </c>
      <c r="C161" s="43" t="s">
        <v>108</v>
      </c>
      <c r="D161" s="64">
        <v>1</v>
      </c>
      <c r="E161" s="32"/>
      <c r="F161" s="60"/>
    </row>
    <row r="162" spans="1:6">
      <c r="B162" s="50" t="s">
        <v>43</v>
      </c>
      <c r="C162" s="41"/>
      <c r="D162" s="65"/>
      <c r="E162" s="32"/>
      <c r="F162" s="63"/>
    </row>
    <row r="163" spans="1:6">
      <c r="B163" s="47" t="s">
        <v>109</v>
      </c>
      <c r="C163" s="38" t="s">
        <v>77</v>
      </c>
      <c r="D163" s="64">
        <v>1</v>
      </c>
      <c r="E163" s="32"/>
      <c r="F163" s="60"/>
    </row>
    <row r="164" spans="1:6">
      <c r="B164" s="47"/>
      <c r="C164" s="38"/>
      <c r="D164" s="61"/>
      <c r="E164" s="59"/>
      <c r="F164" s="60"/>
    </row>
    <row r="165" spans="1:6">
      <c r="B165" s="45"/>
      <c r="C165" s="41"/>
      <c r="D165" s="58"/>
      <c r="E165" s="59"/>
      <c r="F165" s="60"/>
    </row>
    <row r="166" spans="1:6" ht="15.75" thickBot="1">
      <c r="B166" s="45"/>
      <c r="C166" s="41"/>
      <c r="D166" s="58"/>
      <c r="E166" s="59"/>
      <c r="F166" s="60"/>
    </row>
    <row r="167" spans="1:6" s="10" customFormat="1" ht="15.75" customHeight="1" thickBot="1">
      <c r="A167" s="9"/>
      <c r="B167" s="28"/>
      <c r="C167" s="90" t="s">
        <v>30</v>
      </c>
      <c r="D167" s="91"/>
      <c r="E167" s="96"/>
      <c r="F167" s="77">
        <f>SUM(F11:F137)</f>
        <v>0</v>
      </c>
    </row>
    <row r="168" spans="1:6" s="10" customFormat="1" ht="12.75">
      <c r="A168" s="9"/>
      <c r="B168" s="28"/>
      <c r="C168" s="11"/>
      <c r="D168" s="78"/>
      <c r="E168" s="79"/>
      <c r="F168" s="78"/>
    </row>
    <row r="169" spans="1:6" s="10" customFormat="1" ht="13.5" thickBot="1">
      <c r="A169" s="9"/>
      <c r="B169" s="28"/>
      <c r="C169" s="11"/>
      <c r="D169" s="78"/>
      <c r="E169" s="79"/>
      <c r="F169" s="78"/>
    </row>
    <row r="170" spans="1:6" s="10" customFormat="1" ht="13.5" thickBot="1">
      <c r="A170" s="9"/>
      <c r="B170" s="29" t="s">
        <v>18</v>
      </c>
      <c r="C170" s="11"/>
      <c r="D170" s="78"/>
      <c r="E170" s="79"/>
      <c r="F170" s="78"/>
    </row>
    <row r="171" spans="1:6" s="10" customFormat="1" ht="13.5" thickTop="1">
      <c r="A171" s="9"/>
      <c r="B171" s="28" t="s">
        <v>19</v>
      </c>
      <c r="C171" s="11"/>
      <c r="D171" s="15">
        <v>0.1</v>
      </c>
      <c r="E171" s="79"/>
      <c r="F171" s="78">
        <f>+F167*D171</f>
        <v>0</v>
      </c>
    </row>
    <row r="172" spans="1:6" s="10" customFormat="1" ht="12.75">
      <c r="A172" s="9"/>
      <c r="B172" s="28" t="s">
        <v>20</v>
      </c>
      <c r="C172" s="11"/>
      <c r="D172" s="15">
        <v>0.04</v>
      </c>
      <c r="E172" s="79"/>
      <c r="F172" s="78">
        <f>+F167*D172</f>
        <v>0</v>
      </c>
    </row>
    <row r="173" spans="1:6" s="10" customFormat="1" ht="12.75">
      <c r="A173" s="9"/>
      <c r="B173" s="28" t="s">
        <v>21</v>
      </c>
      <c r="C173" s="11"/>
      <c r="D173" s="15">
        <v>0.04</v>
      </c>
      <c r="E173" s="79"/>
      <c r="F173" s="78">
        <f>+F167*D173</f>
        <v>0</v>
      </c>
    </row>
    <row r="174" spans="1:6" s="10" customFormat="1" ht="12.75">
      <c r="A174" s="9"/>
      <c r="B174" s="28" t="s">
        <v>22</v>
      </c>
      <c r="C174" s="11"/>
      <c r="D174" s="15">
        <v>0.01</v>
      </c>
      <c r="E174" s="79"/>
      <c r="F174" s="78">
        <f>+F167*D174</f>
        <v>0</v>
      </c>
    </row>
    <row r="175" spans="1:6" s="10" customFormat="1" ht="12.75">
      <c r="A175" s="9"/>
      <c r="B175" s="28" t="s">
        <v>31</v>
      </c>
      <c r="C175" s="11"/>
      <c r="D175" s="15">
        <v>4.4999999999999998E-2</v>
      </c>
      <c r="E175" s="80"/>
      <c r="F175" s="78">
        <f>+F167*D175</f>
        <v>0</v>
      </c>
    </row>
    <row r="176" spans="1:6" s="10" customFormat="1" ht="12.75">
      <c r="A176" s="9"/>
      <c r="B176" s="28" t="s">
        <v>32</v>
      </c>
      <c r="C176" s="11"/>
      <c r="D176" s="15">
        <v>0.05</v>
      </c>
      <c r="E176" s="80"/>
      <c r="F176" s="78">
        <f>+F167*D176</f>
        <v>0</v>
      </c>
    </row>
    <row r="177" spans="1:6" s="10" customFormat="1" ht="12.75">
      <c r="A177" s="9"/>
      <c r="B177" s="28" t="s">
        <v>23</v>
      </c>
      <c r="C177" s="11"/>
      <c r="D177" s="15">
        <v>1E-3</v>
      </c>
      <c r="E177" s="79"/>
      <c r="F177" s="78">
        <f>+F167*D177</f>
        <v>0</v>
      </c>
    </row>
    <row r="178" spans="1:6" s="10" customFormat="1" ht="12.75">
      <c r="A178" s="9"/>
      <c r="B178" s="28" t="s">
        <v>24</v>
      </c>
      <c r="C178" s="11"/>
      <c r="D178" s="15">
        <v>0.18</v>
      </c>
      <c r="E178" s="79"/>
      <c r="F178" s="78">
        <f>+F171*D178</f>
        <v>0</v>
      </c>
    </row>
    <row r="179" spans="1:6" s="10" customFormat="1" ht="13.5" thickBot="1">
      <c r="A179" s="9"/>
      <c r="B179" s="28"/>
      <c r="C179" s="11"/>
      <c r="D179" s="78"/>
      <c r="E179" s="79"/>
      <c r="F179" s="78"/>
    </row>
    <row r="180" spans="1:6" s="10" customFormat="1" ht="15.75" customHeight="1" thickBot="1">
      <c r="A180" s="9"/>
      <c r="B180" s="28"/>
      <c r="C180" s="90" t="s">
        <v>33</v>
      </c>
      <c r="D180" s="91"/>
      <c r="E180" s="91"/>
      <c r="F180" s="81">
        <f>SUM(F171:F179)</f>
        <v>0</v>
      </c>
    </row>
    <row r="181" spans="1:6" s="10" customFormat="1" ht="12.75">
      <c r="A181" s="9"/>
      <c r="B181" s="28"/>
      <c r="C181" s="11"/>
      <c r="D181" s="78"/>
      <c r="E181" s="79"/>
      <c r="F181" s="78"/>
    </row>
    <row r="182" spans="1:6" s="10" customFormat="1" ht="13.5" thickBot="1">
      <c r="A182" s="9"/>
      <c r="B182" s="28"/>
      <c r="C182" s="11"/>
      <c r="D182" s="78"/>
      <c r="E182" s="79"/>
      <c r="F182" s="78"/>
    </row>
    <row r="183" spans="1:6" s="10" customFormat="1" ht="15.75" customHeight="1" thickBot="1">
      <c r="A183" s="9"/>
      <c r="B183" s="28"/>
      <c r="C183" s="92" t="s">
        <v>34</v>
      </c>
      <c r="D183" s="93"/>
      <c r="E183" s="93"/>
      <c r="F183" s="82">
        <f>+F167+F180</f>
        <v>0</v>
      </c>
    </row>
    <row r="184" spans="1:6" s="10" customFormat="1" ht="12.75">
      <c r="A184" s="9"/>
      <c r="B184" s="28"/>
      <c r="C184" s="11"/>
      <c r="D184" s="78"/>
      <c r="E184" s="79"/>
      <c r="F184" s="78"/>
    </row>
    <row r="185" spans="1:6" s="10" customFormat="1" ht="12.75">
      <c r="A185" s="9"/>
      <c r="B185" s="18"/>
      <c r="C185" s="12"/>
      <c r="D185" s="83"/>
      <c r="E185" s="84"/>
      <c r="F185" s="83"/>
    </row>
    <row r="186" spans="1:6">
      <c r="B186" s="18"/>
      <c r="C186" s="12"/>
    </row>
    <row r="187" spans="1:6" s="14" customFormat="1">
      <c r="A187" s="1"/>
      <c r="B187" s="18"/>
      <c r="C187" s="12"/>
    </row>
    <row r="188" spans="1:6">
      <c r="B188" s="66"/>
      <c r="C188" s="67"/>
    </row>
    <row r="189" spans="1:6">
      <c r="B189" s="85" t="s">
        <v>111</v>
      </c>
      <c r="C189" s="85"/>
      <c r="D189" s="85"/>
      <c r="E189" s="68"/>
      <c r="F189" s="69"/>
    </row>
    <row r="190" spans="1:6">
      <c r="B190" s="86"/>
      <c r="C190" s="86"/>
      <c r="D190" s="86"/>
      <c r="E190" s="68"/>
      <c r="F190" s="69"/>
    </row>
    <row r="191" spans="1:6">
      <c r="B191" s="87" t="s">
        <v>112</v>
      </c>
      <c r="C191" s="87"/>
      <c r="D191" s="87"/>
      <c r="E191" s="68"/>
      <c r="F191" s="69"/>
    </row>
  </sheetData>
  <mergeCells count="16">
    <mergeCell ref="B189:D189"/>
    <mergeCell ref="B190:D190"/>
    <mergeCell ref="B191:D191"/>
    <mergeCell ref="A1:F1"/>
    <mergeCell ref="A5:F5"/>
    <mergeCell ref="C180:E180"/>
    <mergeCell ref="C183:E183"/>
    <mergeCell ref="B12:C12"/>
    <mergeCell ref="B109:C109"/>
    <mergeCell ref="C167:E167"/>
    <mergeCell ref="B118:C118"/>
    <mergeCell ref="B115:C115"/>
    <mergeCell ref="B47:C47"/>
    <mergeCell ref="B80:C80"/>
    <mergeCell ref="B42:C42"/>
    <mergeCell ref="B75:C75"/>
  </mergeCells>
  <printOptions horizontalCentered="1"/>
  <pageMargins left="0.11811023622047245" right="0.11811023622047245" top="0.15748031496062992" bottom="0.55118110236220474" header="0.31496062992125984" footer="0.11811023622047245"/>
  <pageSetup scale="95" orientation="portrait" r:id="rId1"/>
  <headerFooter>
    <oddFooter>&amp;L&amp;F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</vt:lpstr>
      <vt:lpstr>Presupuesto!Print_Area</vt:lpstr>
      <vt:lpstr>Presupuesto!Print_Titles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</dc:creator>
  <cp:lastModifiedBy>Gregorio Valdez</cp:lastModifiedBy>
  <cp:lastPrinted>2019-04-01T13:27:04Z</cp:lastPrinted>
  <dcterms:created xsi:type="dcterms:W3CDTF">2015-07-20T19:09:44Z</dcterms:created>
  <dcterms:modified xsi:type="dcterms:W3CDTF">2019-06-21T14:51:03Z</dcterms:modified>
</cp:coreProperties>
</file>