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300" windowWidth="16485" windowHeight="7620" tabRatio="874"/>
  </bookViews>
  <sheets>
    <sheet name="Presupuesto" sheetId="4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Presupuesto!$A$1:$F$400</definedName>
    <definedName name="_xlnm.Print_Titles" localSheetId="0">Presupuesto!$1:$12</definedName>
  </definedNames>
  <calcPr calcId="145621"/>
</workbook>
</file>

<file path=xl/calcChain.xml><?xml version="1.0" encoding="utf-8"?>
<calcChain xmlns="http://schemas.openxmlformats.org/spreadsheetml/2006/main">
  <c r="D262" i="4" l="1"/>
  <c r="D291" i="4" l="1"/>
  <c r="D267" i="4"/>
  <c r="D240" i="4"/>
  <c r="D213" i="4"/>
  <c r="D186" i="4"/>
  <c r="D163" i="4"/>
  <c r="D139" i="4"/>
  <c r="D110" i="4"/>
  <c r="D86" i="4"/>
  <c r="D55" i="4"/>
  <c r="D54" i="4" l="1"/>
  <c r="D355" i="4" l="1"/>
  <c r="D352" i="4"/>
  <c r="D335" i="4"/>
  <c r="D318" i="4"/>
  <c r="D306" i="4"/>
  <c r="D271" i="4"/>
  <c r="D263" i="4"/>
  <c r="D245" i="4"/>
  <c r="D234" i="4"/>
  <c r="D217" i="4"/>
  <c r="D209" i="4"/>
  <c r="D208" i="4"/>
  <c r="D190" i="4"/>
  <c r="D182" i="4"/>
  <c r="D181" i="4"/>
  <c r="D168" i="4"/>
  <c r="D157" i="4"/>
  <c r="D143" i="4"/>
  <c r="D135" i="4"/>
  <c r="D134" i="4"/>
  <c r="D114" i="4"/>
  <c r="D106" i="4"/>
  <c r="D105" i="4"/>
  <c r="D91" i="4"/>
  <c r="D80" i="4"/>
  <c r="D27" i="4"/>
  <c r="D22" i="4"/>
  <c r="F373" i="4" l="1"/>
  <c r="F378" i="4" l="1"/>
  <c r="F377" i="4" l="1"/>
  <c r="F385" i="4" s="1"/>
  <c r="F383" i="4"/>
  <c r="F381" i="4"/>
  <c r="F379" i="4"/>
  <c r="F380" i="4"/>
  <c r="F382" i="4"/>
  <c r="F387" i="4" l="1"/>
  <c r="F390" i="4" s="1"/>
</calcChain>
</file>

<file path=xl/sharedStrings.xml><?xml version="1.0" encoding="utf-8"?>
<sst xmlns="http://schemas.openxmlformats.org/spreadsheetml/2006/main" count="605" uniqueCount="198">
  <si>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</si>
  <si>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</si>
  <si>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</si>
  <si>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</si>
  <si>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</si>
  <si>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</si>
  <si>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</si>
  <si>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</si>
  <si>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</si>
  <si>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</si>
  <si>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</si>
  <si>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</si>
  <si>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</si>
  <si>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</si>
  <si>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mt²</t>
  </si>
  <si>
    <t>ml</t>
  </si>
  <si>
    <t>unds</t>
  </si>
  <si>
    <t xml:space="preserve">Terminación de Superficies </t>
  </si>
  <si>
    <t xml:space="preserve">Revestimientos </t>
  </si>
  <si>
    <t>und</t>
  </si>
  <si>
    <t xml:space="preserve">Terminación de Pisos </t>
  </si>
  <si>
    <t xml:space="preserve">Puertas y Ventanas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</si>
  <si>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</si>
  <si>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</si>
  <si>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</si>
  <si>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</si>
  <si>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</si>
  <si>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</si>
  <si>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</si>
  <si>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</si>
  <si>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</si>
  <si>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</si>
  <si>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p.a</t>
  </si>
  <si>
    <t>UD</t>
  </si>
  <si>
    <t>mt ²</t>
  </si>
  <si>
    <t>Pinturas</t>
  </si>
  <si>
    <t>Pintura Acrílica para muros y techos</t>
  </si>
  <si>
    <t>Pintura Satinada para muros interiores y exteriores h=1.50 mt</t>
  </si>
  <si>
    <t xml:space="preserve">ELECTRICIDAD INTERIOR </t>
  </si>
  <si>
    <t>m2</t>
  </si>
  <si>
    <t>1ER. NIVEL DEL LABORATORIO DE INFORMATICA Y CIENCIAS</t>
  </si>
  <si>
    <t>TERMINACION DE SUPERFICIES</t>
  </si>
  <si>
    <t>INSTALACION SANITARIA</t>
  </si>
  <si>
    <t xml:space="preserve">Limpieza de registros </t>
  </si>
  <si>
    <t xml:space="preserve">Limpieza de vertederos </t>
  </si>
  <si>
    <t xml:space="preserve">Limpieza de cerámica y juntas </t>
  </si>
  <si>
    <t>Mt²</t>
  </si>
  <si>
    <t xml:space="preserve">PISOS </t>
  </si>
  <si>
    <t xml:space="preserve">Brillado y cristalizado de pisos </t>
  </si>
  <si>
    <t>mt2</t>
  </si>
  <si>
    <t xml:space="preserve">Reparación de Acera Perimetral </t>
  </si>
  <si>
    <t>Renovador para aceras terminado con escobilla de acera (Mapei Concrete Renew) e=0.05 mts</t>
  </si>
  <si>
    <t>VENTANAS ( Cumplir especificaciones )</t>
  </si>
  <si>
    <t>Reparaciones menores de ventanas: pintura, masilla, ajuste, operadores</t>
  </si>
  <si>
    <t>PUERTAS ( incluye tiradores (Tipo Llana)  y llavines (Yale) s/puño</t>
  </si>
  <si>
    <t xml:space="preserve">Reparación de Montantes sobre puertas: ajuste, masillado, pintura con compresor </t>
  </si>
  <si>
    <t>PINTURA ( Solicitar especificaciones )</t>
  </si>
  <si>
    <t>Raspillado de muros, columnas, vigas y techo</t>
  </si>
  <si>
    <t>Pintura acrílica en muros, vigas y techos</t>
  </si>
  <si>
    <t xml:space="preserve">Satinada en muros (interior y exterior) h=1.50 mts </t>
  </si>
  <si>
    <t>Mantenimiento   en protectores</t>
  </si>
  <si>
    <t xml:space="preserve">2DO. NIVEL </t>
  </si>
  <si>
    <t>TERMINACION DE SUPERFICIES, en junta de expansión</t>
  </si>
  <si>
    <t>Limpieza en tapa de aluminio, ajuste y apriete</t>
  </si>
  <si>
    <t>Reparación tuberias aereas de drenaje (sust. Piezas y empalme)</t>
  </si>
  <si>
    <t xml:space="preserve">TERMINACION DE PISOS </t>
  </si>
  <si>
    <t xml:space="preserve">Brillado en pisos de escaleras y escalones </t>
  </si>
  <si>
    <t>ML</t>
  </si>
  <si>
    <t>Limpieza en junta de expansión, ajuste y apriete</t>
  </si>
  <si>
    <t xml:space="preserve">3er. NIVEL </t>
  </si>
  <si>
    <t>TERMINACION DE TECHOS</t>
  </si>
  <si>
    <t xml:space="preserve">Sumin. Y Aplic. De lona asf. impermeable de 4mm granular </t>
  </si>
  <si>
    <t xml:space="preserve"> 1er. Nivel del Edificio Administrativo</t>
  </si>
  <si>
    <t xml:space="preserve"> 1er. Nivel del Edificio de 4 Aulas </t>
  </si>
  <si>
    <t xml:space="preserve">TERMINACION DE SUPERFICIES, junta de expansión </t>
  </si>
  <si>
    <t>&gt;&gt; MODULO ( 2 AULAS EDUCACION INICIAL &lt;&lt;</t>
  </si>
  <si>
    <t xml:space="preserve">Limpieza de techo </t>
  </si>
  <si>
    <t>Limpieza de cerámica y juntas</t>
  </si>
  <si>
    <t xml:space="preserve">Limpieza trampa de grasa </t>
  </si>
  <si>
    <t xml:space="preserve">Ajuste y pintura gabinete de piso y de pared </t>
  </si>
  <si>
    <t>Limpieza de registros</t>
  </si>
  <si>
    <t>und.</t>
  </si>
  <si>
    <t>PISOS</t>
  </si>
  <si>
    <t xml:space="preserve">Ajuste y pintura de tramería en salón de aula inicial </t>
  </si>
  <si>
    <t xml:space="preserve">Barras antipánico </t>
  </si>
  <si>
    <t xml:space="preserve">Reparación de Montantes sobre puertas: ajuste, masilla, pintura </t>
  </si>
  <si>
    <t>ACERAS ( POSTERIOR Y LATERALES )</t>
  </si>
  <si>
    <t>PINTURA (solicitar especificaciones )</t>
  </si>
  <si>
    <t>Acrílica en ( Muros , Vigas y Losa )</t>
  </si>
  <si>
    <t>Mantenimiento en Muros y Cols. (h=1.50m)</t>
  </si>
  <si>
    <t>Pintura Mantenimiento (rejas de hierro)</t>
  </si>
  <si>
    <t>AREA DE JUEGOS</t>
  </si>
  <si>
    <t>Unds</t>
  </si>
  <si>
    <t>VERJA PERIMETRAL ( DIVISORIA )</t>
  </si>
  <si>
    <t xml:space="preserve">Pintura de colores en verja divisoria </t>
  </si>
  <si>
    <t>CAJA DE ESCALERA ( Entre Aulas y Labs. )</t>
  </si>
  <si>
    <t>ESCALERAS</t>
  </si>
  <si>
    <t xml:space="preserve">Brillado de escalones </t>
  </si>
  <si>
    <t xml:space="preserve">Brillado  de descanso </t>
  </si>
  <si>
    <t xml:space="preserve">Pintura acrílica en muros y techos </t>
  </si>
  <si>
    <t xml:space="preserve">Pintura satinada en muros </t>
  </si>
  <si>
    <t xml:space="preserve">Pintura de mantenimiento en barandas </t>
  </si>
  <si>
    <t>Acrilica en paredes</t>
  </si>
  <si>
    <t>Acrilica en techos y vigas</t>
  </si>
  <si>
    <t>Satinada en paredes (h=1.50m)</t>
  </si>
  <si>
    <t>PASARELA INTERC. MODS. (   1er NIVEL )</t>
  </si>
  <si>
    <t xml:space="preserve">Pintura acrílica en muros, vigas y techo </t>
  </si>
  <si>
    <t>PASARELA INTERC. MODS. ( 2D0 NIVEL</t>
  </si>
  <si>
    <t>TERMINACION DE TECHO</t>
  </si>
  <si>
    <t>Pintura Acrílica ( 2do. Nivel )</t>
  </si>
  <si>
    <t xml:space="preserve">Pintura Acrílica en muros de caseta </t>
  </si>
  <si>
    <t>Pintura Mantenimiento (rejas de hierro de caseta)</t>
  </si>
  <si>
    <t>EXTERIORES</t>
  </si>
  <si>
    <t xml:space="preserve">Pintura acrílica en gradas </t>
  </si>
  <si>
    <t xml:space="preserve">Acondicionamiento tarja y base de bandera </t>
  </si>
  <si>
    <t xml:space="preserve">Señalización en parqueo </t>
  </si>
  <si>
    <t xml:space="preserve">Pintura en puerta de tola vehicular/peatonal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</si>
  <si>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</si>
  <si>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</si>
  <si>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</si>
  <si>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</si>
  <si>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</si>
  <si>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</si>
  <si>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</si>
  <si>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</si>
  <si>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</si>
  <si>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</si>
  <si>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</si>
  <si>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</si>
  <si>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</si>
  <si>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</si>
  <si>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</si>
  <si>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 xml:space="preserve">JAIME MOTA </t>
  </si>
  <si>
    <t>PUERTAS</t>
  </si>
  <si>
    <t xml:space="preserve">PUERTAS </t>
  </si>
  <si>
    <t>Aulas Nuevas</t>
  </si>
  <si>
    <t xml:space="preserve">Reparacion de salida de desague de techo </t>
  </si>
  <si>
    <t>aulas</t>
  </si>
  <si>
    <t xml:space="preserve">Ubicación: </t>
  </si>
  <si>
    <t>Barrio La Raqueta, Barahona</t>
  </si>
  <si>
    <t xml:space="preserve"> COMEDOR - COCINA  </t>
  </si>
  <si>
    <t>Limpieza de Cerámicas</t>
  </si>
  <si>
    <t xml:space="preserve">Aceras </t>
  </si>
  <si>
    <t>Reparación de puertas: aplicación de sandblasting, aplicación de antioxidante y con compresor la pintura blanca, esmaltada y con brillo</t>
  </si>
  <si>
    <t>Reparación de puertas(inc.puertas baños): aplicación de sandblasting, aplicación de antioxidante y con compresor la pintura blanca, esmaltada y con brillo</t>
  </si>
  <si>
    <t>Reparación de Ventanas: lijado, aplicación con compresor de pintura esmaltada con brillo, masillado y colocación operadores de palanca</t>
  </si>
  <si>
    <t>Reparacion de Aceras Perimetrales</t>
  </si>
  <si>
    <t>Reparacion interruptores doble,</t>
  </si>
  <si>
    <t>Reparacion interruptor sencillo</t>
  </si>
  <si>
    <t>Reparacion de Tomacorrientes Doble 120V</t>
  </si>
  <si>
    <t>Reparación de puertas (inc. puertas baños): aplicación de sandblasting, aplicación de antioxidante y con compresor la pintura blanca, esmaltada y con brillo</t>
  </si>
  <si>
    <t>PUERTAS ( Cumplir especificaciones )</t>
  </si>
  <si>
    <t xml:space="preserve">Reparacion de Columpios Grandes </t>
  </si>
  <si>
    <t xml:space="preserve">ORIENTACION </t>
  </si>
  <si>
    <t xml:space="preserve">Reparacion de Puertas en Zincalum </t>
  </si>
  <si>
    <t xml:space="preserve">CASETA DE  CISTERNA </t>
  </si>
  <si>
    <t>VARIOS</t>
  </si>
  <si>
    <t xml:space="preserve"> Reparación de Aulas y Acond. Exterior</t>
  </si>
  <si>
    <t xml:space="preserve">Letrero de Promoción MINERD-OCI (Estruct. Metálica) </t>
  </si>
  <si>
    <t>Reparacion de aceras con Renovador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</si>
  <si>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</si>
  <si>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Limpieza y colocación de accesorios para lavamanos (incl. llave monomando)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</si>
  <si>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</si>
  <si>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 xml:space="preserve">Piso de hormigón frotado (con Renovador para aceras) terminado con escobilla de acerae=0.05 mts) </t>
  </si>
  <si>
    <t xml:space="preserve">Reparación Ventana : Incluye: Operadores de Palanca, Quitar y reponer masilla, Tornillos y Pintura Esmaltada con brillo  </t>
  </si>
  <si>
    <t>Renovador para aceras terminado con escobilla de acera  e=0.05 mts</t>
  </si>
  <si>
    <t>Renovador para aceras terminado con escobilla de acera e=0.05 mts</t>
  </si>
  <si>
    <t>Pintura Acrilica (viga, columnas y muros)</t>
  </si>
  <si>
    <t>Aprobado por:</t>
  </si>
  <si>
    <t xml:space="preserve">ENCARGADO DEPARTAMENTO INFRAESTRUCTURA OCI </t>
  </si>
  <si>
    <r>
      <rPr>
        <b/>
        <sz val="10"/>
        <color theme="1"/>
        <rFont val="Calibri"/>
        <family val="2"/>
        <scheme val="minor"/>
      </rPr>
      <t>Acondicionamiento de inodoros</t>
    </r>
    <r>
      <rPr>
        <sz val="10"/>
        <color theme="1"/>
        <rFont val="Calibri"/>
        <family val="2"/>
        <scheme val="minor"/>
      </rPr>
      <t>,  incluye: manguera flexible cromada, llave angular, cubrefaltas, accesorios de tanque, tornillos de tanque, Tapa de inodoros, desmonte y montura de inodoros, junta de cera, sellado con silicón transparente antihongo, limpieza general y Mano de Obra</t>
    </r>
  </si>
  <si>
    <t>Limpieza de lavamanos inc. llave monomando</t>
  </si>
  <si>
    <r>
      <rPr>
        <b/>
        <sz val="10"/>
        <color theme="1"/>
        <rFont val="Calibri"/>
        <family val="2"/>
        <scheme val="minor"/>
      </rPr>
      <t>Acondicionamiento de orinales</t>
    </r>
    <r>
      <rPr>
        <sz val="10"/>
        <color theme="1"/>
        <rFont val="Calibri"/>
        <family val="2"/>
        <scheme val="minor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  </r>
  </si>
  <si>
    <t xml:space="preserve">Remocion y bote de impermeabilizante </t>
  </si>
  <si>
    <t xml:space="preserve">Remozamiento de Pintura de dibujos animados en paredes y techo </t>
  </si>
  <si>
    <t xml:space="preserve">Suministro y colocación de lona asfáltica de 4mm (granular) </t>
  </si>
  <si>
    <t>Terminación de Techos</t>
  </si>
  <si>
    <t>Inversor</t>
  </si>
  <si>
    <t>Baterias</t>
  </si>
  <si>
    <t>u</t>
  </si>
  <si>
    <t>Base de baterias</t>
  </si>
  <si>
    <t>Cables para baterias</t>
  </si>
  <si>
    <t>pa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</si>
  <si>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</si>
  <si>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</si>
  <si>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</si>
  <si>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</si>
  <si>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</si>
  <si>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</si>
  <si>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</si>
  <si>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</si>
  <si>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Panete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</si>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</sst>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0.00_)"/>
    <numFmt numFmtId="168" formatCode="0_)"/>
    <numFmt numFmtId="169" formatCode="_(* #,##0\ &quot;pta&quot;_);_(* \(#,##0\ &quot;pta&quot;\);_(* &quot;-&quot;??\ &quot;pta&quot;_);_(@_)"/>
    <numFmt numFmtId="170" formatCode="0.0000"/>
    <numFmt numFmtId="171" formatCode="_-* #,##0.00\ _P_t_s_-;\-* #,##0.00\ _P_t_s_-;_-* &quot;-&quot;??\ _P_t_s_-;_-@_-"/>
    <numFmt numFmtId="172" formatCode="_-* #,##0.00_-;\-* #,##0.00_-;_-* &quot;-&quot;??_-;_-@_-"/>
    <numFmt numFmtId="173" formatCode="0.00000"/>
    <numFmt numFmtId="174" formatCode="&quot;$&quot;#,##0;[Red]\-&quot;$&quot;#,##0"/>
    <numFmt numFmtId="175" formatCode="_-&quot;RD$&quot;* #,##0.00_-;\-&quot;RD$&quot;* #,##0.00_-;_-&quot;RD$&quot;* &quot;-&quot;??_-;_-@_-"/>
    <numFmt numFmtId="176" formatCode="_(&quot;$&quot;* #,##0.00_);_(&quot;$&quot;* \(#,##0.00\);_(&quot;$&quot;* &quot;-&quot;??_);_(@_)"/>
    <numFmt numFmtId="177" formatCode="_([$€]* #,##0.00_);_([$€]* \(#,##0.00\);_([$€]* &quot;-&quot;??_);_(@_)"/>
    <numFmt numFmtId="178" formatCode="_-* #,##0.0000_-;\-* #,##0.0000_-;_-* &quot;-&quot;??_-;_-@_-"/>
    <numFmt numFmtId="179" formatCode="_-* #,##0_-;\-* #,##0_-;_-* &quot;-&quot;_-;_-@_-"/>
    <numFmt numFmtId="180" formatCode="_-* #,##0.00\ _$_-;\-* #,##0.00\ _$_-;_-* &quot;-&quot;??\ _$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Lydian"/>
    </font>
    <font>
      <sz val="10.1"/>
      <color indexed="8"/>
      <name val="Times New Roman"/>
      <family val="1"/>
    </font>
    <font>
      <b/>
      <i/>
      <sz val="16"/>
      <name val="Helv"/>
    </font>
    <font>
      <sz val="12"/>
      <name val="Arial MT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b/>
      <u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0"/>
      <name val="Calibri"/>
      <family val="2"/>
      <scheme val="minor"/>
    </font>
    <font>
      <sz val="10"/>
      <name val="Courier"/>
      <family val="3"/>
    </font>
    <font>
      <b/>
      <sz val="9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168" fontId="9" fillId="0" borderId="0"/>
    <xf numFmtId="168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79" fontId="15" fillId="0" borderId="0" applyFont="0" applyFill="0" applyBorder="0" applyAlignment="0" applyProtection="0"/>
    <xf numFmtId="165" fontId="27" fillId="0" borderId="0" applyFont="0" applyFill="0" applyBorder="0" applyAlignment="0" applyProtection="0"/>
    <xf numFmtId="17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5" fillId="0" borderId="0"/>
    <xf numFmtId="0" fontId="28" fillId="22" borderId="18" applyNumberForma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" fillId="0" borderId="0"/>
    <xf numFmtId="0" fontId="5" fillId="0" borderId="0"/>
    <xf numFmtId="0" fontId="32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9" fontId="3" fillId="2" borderId="0" xfId="2" applyFont="1" applyFill="1" applyBorder="1" applyAlignment="1" applyProtection="1">
      <alignment horizontal="right" vertical="center" indent="1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" fontId="13" fillId="3" borderId="4" xfId="0" applyNumberFormat="1" applyFont="1" applyFill="1" applyBorder="1" applyAlignment="1" applyProtection="1">
      <alignment horizontal="center" vertical="center"/>
    </xf>
    <xf numFmtId="4" fontId="13" fillId="3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horizontal="right" vertical="center" inden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right" vertical="center" indent="1"/>
      <protection locked="0"/>
    </xf>
    <xf numFmtId="164" fontId="14" fillId="3" borderId="10" xfId="1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 wrapText="1"/>
    </xf>
    <xf numFmtId="164" fontId="13" fillId="3" borderId="1" xfId="1" applyFont="1" applyFill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vertical="center" wrapText="1"/>
    </xf>
    <xf numFmtId="164" fontId="13" fillId="3" borderId="10" xfId="1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right" vertical="center" indent="1"/>
    </xf>
    <xf numFmtId="0" fontId="2" fillId="2" borderId="0" xfId="0" applyFont="1" applyFill="1" applyAlignment="1" applyProtection="1">
      <alignment horizontal="center" vertical="center"/>
      <protection locked="0"/>
    </xf>
    <xf numFmtId="0" fontId="33" fillId="2" borderId="0" xfId="49" applyFont="1" applyFill="1" applyBorder="1" applyAlignment="1" applyProtection="1">
      <alignment horizontal="left" vertical="center"/>
    </xf>
    <xf numFmtId="4" fontId="13" fillId="3" borderId="12" xfId="0" applyNumberFormat="1" applyFont="1" applyFill="1" applyBorder="1" applyAlignment="1" applyProtection="1">
      <alignment horizontal="center" vertical="center"/>
    </xf>
    <xf numFmtId="4" fontId="1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vertical="center" wrapText="1"/>
    </xf>
    <xf numFmtId="4" fontId="36" fillId="0" borderId="0" xfId="49" applyNumberFormat="1" applyFont="1" applyAlignment="1">
      <alignment horizontal="center" vertical="center"/>
    </xf>
    <xf numFmtId="0" fontId="36" fillId="0" borderId="0" xfId="49" applyFont="1" applyAlignment="1">
      <alignment horizontal="justify" vertical="justify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Border="1" applyAlignment="1" applyProtection="1"/>
    <xf numFmtId="4" fontId="3" fillId="0" borderId="0" xfId="222" applyNumberFormat="1" applyFont="1" applyBorder="1" applyAlignment="1" applyProtection="1">
      <alignment wrapText="1"/>
    </xf>
    <xf numFmtId="4" fontId="3" fillId="0" borderId="0" xfId="0" applyNumberFormat="1" applyFont="1" applyAlignment="1" applyProtection="1"/>
    <xf numFmtId="4" fontId="36" fillId="0" borderId="0" xfId="49" applyNumberFormat="1" applyFont="1" applyAlignment="1">
      <alignment vertical="center"/>
    </xf>
    <xf numFmtId="4" fontId="3" fillId="0" borderId="0" xfId="222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 wrapText="1"/>
    </xf>
    <xf numFmtId="4" fontId="3" fillId="0" borderId="0" xfId="222" applyNumberFormat="1" applyFont="1" applyBorder="1" applyAlignment="1" applyProtection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165" fontId="41" fillId="0" borderId="0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>
      <alignment vertical="center"/>
    </xf>
    <xf numFmtId="165" fontId="41" fillId="0" borderId="0" xfId="222" applyFont="1" applyFill="1" applyBorder="1" applyAlignment="1">
      <alignment horizontal="center" vertical="center"/>
    </xf>
    <xf numFmtId="165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/>
    <xf numFmtId="165" fontId="41" fillId="0" borderId="0" xfId="222" applyFont="1" applyFill="1" applyAlignment="1">
      <alignment horizontal="center" vertical="center"/>
    </xf>
    <xf numFmtId="165" fontId="42" fillId="0" borderId="0" xfId="222" applyFont="1" applyFill="1" applyAlignment="1">
      <alignment horizontal="center" vertical="center"/>
    </xf>
    <xf numFmtId="0" fontId="43" fillId="0" borderId="0" xfId="0" applyFont="1"/>
    <xf numFmtId="0" fontId="41" fillId="0" borderId="0" xfId="0" applyFont="1" applyBorder="1" applyAlignment="1">
      <alignment horizontal="center" vertical="center" wrapText="1"/>
    </xf>
    <xf numFmtId="4" fontId="41" fillId="0" borderId="0" xfId="0" applyNumberFormat="1" applyFont="1" applyBorder="1" applyAlignment="1">
      <alignment vertical="center"/>
    </xf>
    <xf numFmtId="0" fontId="41" fillId="0" borderId="0" xfId="0" applyFont="1" applyAlignment="1">
      <alignment horizontal="center"/>
    </xf>
    <xf numFmtId="0" fontId="42" fillId="0" borderId="0" xfId="0" applyFont="1" applyFill="1" applyAlignment="1">
      <alignment vertical="center"/>
    </xf>
    <xf numFmtId="0" fontId="41" fillId="0" borderId="0" xfId="12" applyFont="1" applyFill="1" applyBorder="1" applyAlignment="1">
      <alignment vertical="center" wrapText="1"/>
    </xf>
    <xf numFmtId="0" fontId="41" fillId="0" borderId="0" xfId="12" applyFont="1" applyBorder="1" applyAlignment="1">
      <alignment horizontal="center" vertical="center" wrapText="1"/>
    </xf>
    <xf numFmtId="4" fontId="41" fillId="0" borderId="0" xfId="0" applyNumberFormat="1" applyFont="1" applyAlignment="1"/>
    <xf numFmtId="4" fontId="41" fillId="0" borderId="0" xfId="12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14" fillId="3" borderId="8" xfId="1" applyFont="1" applyFill="1" applyBorder="1" applyAlignment="1" applyProtection="1">
      <alignment horizontal="center" vertical="center" wrapText="1"/>
    </xf>
    <xf numFmtId="164" fontId="14" fillId="3" borderId="9" xfId="1" applyFont="1" applyFill="1" applyBorder="1" applyAlignment="1" applyProtection="1">
      <alignment horizontal="center" vertical="center" wrapText="1"/>
    </xf>
    <xf numFmtId="164" fontId="13" fillId="3" borderId="8" xfId="1" applyFont="1" applyFill="1" applyBorder="1" applyAlignment="1" applyProtection="1">
      <alignment horizontal="center" vertical="center" wrapText="1"/>
    </xf>
    <xf numFmtId="164" fontId="13" fillId="3" borderId="9" xfId="1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 applyProtection="1">
      <alignment horizontal="center" vertical="center"/>
    </xf>
    <xf numFmtId="4" fontId="13" fillId="3" borderId="6" xfId="0" applyNumberFormat="1" applyFont="1" applyFill="1" applyBorder="1" applyAlignment="1" applyProtection="1">
      <alignment horizontal="center" vertical="center"/>
    </xf>
    <xf numFmtId="165" fontId="31" fillId="0" borderId="20" xfId="22" applyNumberFormat="1" applyFont="1" applyBorder="1" applyAlignment="1" applyProtection="1">
      <alignment horizontal="center"/>
      <protection locked="0"/>
    </xf>
    <xf numFmtId="165" fontId="31" fillId="0" borderId="0" xfId="22" applyNumberFormat="1" applyFont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9" fontId="37" fillId="0" borderId="19" xfId="2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237">
    <cellStyle name="20% - Accent1" xfId="54"/>
    <cellStyle name="20% - Accent1 2" xfId="55"/>
    <cellStyle name="20% - Accent2" xfId="56"/>
    <cellStyle name="20% - Accent2 2" xfId="57"/>
    <cellStyle name="20% - Accent3" xfId="58"/>
    <cellStyle name="20% - Accent3 2" xfId="59"/>
    <cellStyle name="20% - Accent4" xfId="60"/>
    <cellStyle name="20% - Accent4 2" xfId="61"/>
    <cellStyle name="20% - Accent5" xfId="62"/>
    <cellStyle name="20% - Accent5 2" xfId="63"/>
    <cellStyle name="20% - Accent6" xfId="64"/>
    <cellStyle name="20% - Accent6 2" xfId="65"/>
    <cellStyle name="40% - Accent1" xfId="66"/>
    <cellStyle name="40% - Accent1 2" xfId="67"/>
    <cellStyle name="40% - Accent2" xfId="68"/>
    <cellStyle name="40% - Accent2 2" xfId="69"/>
    <cellStyle name="40% - Accent3" xfId="70"/>
    <cellStyle name="40% - Accent3 2" xfId="71"/>
    <cellStyle name="40% - Accent4" xfId="72"/>
    <cellStyle name="40% - Accent4 2" xfId="73"/>
    <cellStyle name="40% - Accent5" xfId="74"/>
    <cellStyle name="40% - Accent5 2" xfId="75"/>
    <cellStyle name="40% - Accent6" xfId="76"/>
    <cellStyle name="40% - Accent6 2" xfId="77"/>
    <cellStyle name="60% - Accent1" xfId="78"/>
    <cellStyle name="60% - Accent2" xfId="79"/>
    <cellStyle name="60% - Accent3" xfId="80"/>
    <cellStyle name="60% - Accent4" xfId="81"/>
    <cellStyle name="60% - Accent5" xfId="82"/>
    <cellStyle name="60% - Accent6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omma" xfId="222" builtinId="3"/>
    <cellStyle name="Comma 10" xfId="92"/>
    <cellStyle name="Comma 10 2" xfId="93"/>
    <cellStyle name="Comma 11" xfId="94"/>
    <cellStyle name="Comma 12" xfId="95"/>
    <cellStyle name="Comma 12 2" xfId="96"/>
    <cellStyle name="Comma 2" xfId="3"/>
    <cellStyle name="Comma 2 2" xfId="4"/>
    <cellStyle name="Comma 2 3" xfId="97"/>
    <cellStyle name="Comma 3" xfId="5"/>
    <cellStyle name="Comma 3 2" xfId="98"/>
    <cellStyle name="Comma 4" xfId="99"/>
    <cellStyle name="Comma 5" xfId="100"/>
    <cellStyle name="Comma 6" xfId="101"/>
    <cellStyle name="Comma 7" xfId="102"/>
    <cellStyle name="Comma 7 2" xfId="103"/>
    <cellStyle name="Comma 8" xfId="104"/>
    <cellStyle name="Comma 8 2" xfId="105"/>
    <cellStyle name="Comma 9" xfId="106"/>
    <cellStyle name="Currency" xfId="1" builtinId="4"/>
    <cellStyle name="Currency [0] 2" xfId="107"/>
    <cellStyle name="Currency 2" xfId="6"/>
    <cellStyle name="Currency 3" xfId="108"/>
    <cellStyle name="Currency 4" xfId="109"/>
    <cellStyle name="Currency 6" xfId="110"/>
    <cellStyle name="Énfasis 1" xfId="111"/>
    <cellStyle name="Énfasis 2" xfId="112"/>
    <cellStyle name="Énfasis 3" xfId="113"/>
    <cellStyle name="Énfasis1 - 20%" xfId="114"/>
    <cellStyle name="Énfasis1 - 20% 2" xfId="115"/>
    <cellStyle name="Énfasis1 - 40%" xfId="116"/>
    <cellStyle name="Énfasis1 - 40% 2" xfId="117"/>
    <cellStyle name="Énfasis1 - 60%" xfId="118"/>
    <cellStyle name="Énfasis2 - 20%" xfId="119"/>
    <cellStyle name="Énfasis2 - 20% 2" xfId="120"/>
    <cellStyle name="Énfasis2 - 40%" xfId="121"/>
    <cellStyle name="Énfasis2 - 40% 2" xfId="122"/>
    <cellStyle name="Énfasis2 - 60%" xfId="123"/>
    <cellStyle name="Énfasis3 - 20%" xfId="124"/>
    <cellStyle name="Énfasis3 - 20% 2" xfId="125"/>
    <cellStyle name="Énfasis3 - 40%" xfId="126"/>
    <cellStyle name="Énfasis3 - 40% 2" xfId="127"/>
    <cellStyle name="Énfasis3 - 60%" xfId="128"/>
    <cellStyle name="Énfasis4 - 20%" xfId="129"/>
    <cellStyle name="Énfasis4 - 20% 2" xfId="130"/>
    <cellStyle name="Énfasis4 - 40%" xfId="131"/>
    <cellStyle name="Énfasis4 - 40% 2" xfId="132"/>
    <cellStyle name="Énfasis4 - 60%" xfId="133"/>
    <cellStyle name="Énfasis5 - 20%" xfId="134"/>
    <cellStyle name="Énfasis5 - 20% 2" xfId="135"/>
    <cellStyle name="Énfasis5 - 40%" xfId="136"/>
    <cellStyle name="Énfasis5 - 40% 2" xfId="137"/>
    <cellStyle name="Énfasis5 - 60%" xfId="138"/>
    <cellStyle name="Énfasis6 - 20%" xfId="139"/>
    <cellStyle name="Énfasis6 - 20% 2" xfId="140"/>
    <cellStyle name="Énfasis6 - 40%" xfId="141"/>
    <cellStyle name="Énfasis6 - 40% 2" xfId="142"/>
    <cellStyle name="Énfasis6 - 60%" xfId="143"/>
    <cellStyle name="Euro" xfId="7"/>
    <cellStyle name="Euro 2" xfId="144"/>
    <cellStyle name="Euro 2 2" xfId="145"/>
    <cellStyle name="Euro_Analisis Barahona" xfId="146"/>
    <cellStyle name="Explanatory Text" xfId="147"/>
    <cellStyle name="Heading 1" xfId="148"/>
    <cellStyle name="Heading 2" xfId="149"/>
    <cellStyle name="Heading 3" xfId="150"/>
    <cellStyle name="Millares 10" xfId="235"/>
    <cellStyle name="Millares 10 2" xfId="151"/>
    <cellStyle name="Millares 11 2" xfId="152"/>
    <cellStyle name="Millares 2" xfId="8"/>
    <cellStyle name="Millares 2 2" xfId="9"/>
    <cellStyle name="Millares 2 2 2" xfId="153"/>
    <cellStyle name="Millares 2 2 2 2" xfId="154"/>
    <cellStyle name="Millares 2 2 3" xfId="155"/>
    <cellStyle name="Millares 2 3" xfId="156"/>
    <cellStyle name="Millares 2 3 2" xfId="157"/>
    <cellStyle name="Millares 2 4" xfId="158"/>
    <cellStyle name="Millares 2 4 2" xfId="159"/>
    <cellStyle name="Millares 2 5" xfId="160"/>
    <cellStyle name="Millares 3" xfId="161"/>
    <cellStyle name="Millares 3 2" xfId="162"/>
    <cellStyle name="Millares 3 2 2" xfId="163"/>
    <cellStyle name="Millares 3 2 3 3" xfId="164"/>
    <cellStyle name="Millares 3 3" xfId="165"/>
    <cellStyle name="Millares 3 3 2" xfId="166"/>
    <cellStyle name="Millares 3 4" xfId="167"/>
    <cellStyle name="Millares 3 5" xfId="168"/>
    <cellStyle name="Millares 4" xfId="10"/>
    <cellStyle name="Millares 4 2" xfId="169"/>
    <cellStyle name="Millares 4 2 2" xfId="170"/>
    <cellStyle name="Millares 4 3" xfId="171"/>
    <cellStyle name="Millares 4 3 2" xfId="172"/>
    <cellStyle name="Millares 4 4" xfId="173"/>
    <cellStyle name="Millares 4 5" xfId="174"/>
    <cellStyle name="Millares 5" xfId="175"/>
    <cellStyle name="Millares 5 2" xfId="176"/>
    <cellStyle name="Millares 5 3" xfId="177"/>
    <cellStyle name="Millares 6" xfId="178"/>
    <cellStyle name="Millares 6 2" xfId="179"/>
    <cellStyle name="Millares 6 3" xfId="180"/>
    <cellStyle name="Millares 7" xfId="181"/>
    <cellStyle name="Millares 7 2" xfId="182"/>
    <cellStyle name="Millares 7 2 2" xfId="183"/>
    <cellStyle name="Millares 7 3" xfId="184"/>
    <cellStyle name="Millares 8" xfId="185"/>
    <cellStyle name="Millares 9" xfId="186"/>
    <cellStyle name="Moneda 2" xfId="52"/>
    <cellStyle name="Moneda 2 2" xfId="187"/>
    <cellStyle name="Moneda 2 2 2" xfId="188"/>
    <cellStyle name="Moneda 2 3" xfId="189"/>
    <cellStyle name="Moneda 2 4" xfId="223"/>
    <cellStyle name="Moneda 3" xfId="50"/>
    <cellStyle name="Moneda 3 2" xfId="190"/>
    <cellStyle name="Moneda 3 3" xfId="234"/>
    <cellStyle name="Moneda 4" xfId="191"/>
    <cellStyle name="Moneda 4 2" xfId="192"/>
    <cellStyle name="Moneda 5" xfId="53"/>
    <cellStyle name="No-definido" xfId="226"/>
    <cellStyle name="Normal" xfId="0" builtinId="0"/>
    <cellStyle name="Normal - Style1" xfId="11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5 2" xfId="193"/>
    <cellStyle name="Normal 16" xfId="18"/>
    <cellStyle name="Normal 17" xfId="19"/>
    <cellStyle name="Normal 18" xfId="20"/>
    <cellStyle name="Normal 19" xfId="21"/>
    <cellStyle name="Normal 2" xfId="22"/>
    <cellStyle name="Normal 2 10" xfId="194"/>
    <cellStyle name="Normal 2 2" xfId="23"/>
    <cellStyle name="Normal 2 2 2" xfId="195"/>
    <cellStyle name="Normal 2 3" xfId="24"/>
    <cellStyle name="Normal 2 33" xfId="196"/>
    <cellStyle name="Normal 2 33 2" xfId="197"/>
    <cellStyle name="Normal 2 4" xfId="198"/>
    <cellStyle name="Normal 2 5" xfId="199"/>
    <cellStyle name="Normal 2 5 2" xfId="200"/>
    <cellStyle name="Normal 2 7" xfId="201"/>
    <cellStyle name="Normal 2_Edificio #01, Palmeras de Cabarete - Oficial" xfId="202"/>
    <cellStyle name="Normal 20" xfId="25"/>
    <cellStyle name="Normal 21" xfId="26"/>
    <cellStyle name="Normal 22" xfId="27"/>
    <cellStyle name="Normal 23" xfId="28"/>
    <cellStyle name="Normal 24" xfId="29"/>
    <cellStyle name="Normal 25" xfId="30"/>
    <cellStyle name="Normal 26" xfId="31"/>
    <cellStyle name="Normal 27" xfId="32"/>
    <cellStyle name="Normal 28" xfId="49"/>
    <cellStyle name="Normal 28 2" xfId="221"/>
    <cellStyle name="Normal 28 2 2 2" xfId="236"/>
    <cellStyle name="Normal 29" xfId="233"/>
    <cellStyle name="Normal 3" xfId="33"/>
    <cellStyle name="Normal 3 2" xfId="34"/>
    <cellStyle name="Normal 3 2 2" xfId="203"/>
    <cellStyle name="Normal 3 2 2 2" xfId="204"/>
    <cellStyle name="Normal 3 3" xfId="205"/>
    <cellStyle name="Normal 30" xfId="35"/>
    <cellStyle name="Normal 31" xfId="36"/>
    <cellStyle name="Normal 32" xfId="225"/>
    <cellStyle name="Normal 33" xfId="224"/>
    <cellStyle name="Normal 34" xfId="232"/>
    <cellStyle name="Normal 35" xfId="231"/>
    <cellStyle name="Normal 36" xfId="230"/>
    <cellStyle name="Normal 37" xfId="229"/>
    <cellStyle name="Normal 4" xfId="37"/>
    <cellStyle name="Normal 4 2" xfId="38"/>
    <cellStyle name="Normal 4 3" xfId="228"/>
    <cellStyle name="Normal 4 3 2" xfId="206"/>
    <cellStyle name="Normal 5" xfId="39"/>
    <cellStyle name="Normal 5 2" xfId="207"/>
    <cellStyle name="Normal 6" xfId="40"/>
    <cellStyle name="Normal 6 2" xfId="208"/>
    <cellStyle name="Normal 6 2 2" xfId="209"/>
    <cellStyle name="Normal 7" xfId="41"/>
    <cellStyle name="Normal 7 2" xfId="210"/>
    <cellStyle name="Normal 8" xfId="42"/>
    <cellStyle name="Normal 8 2" xfId="211"/>
    <cellStyle name="Normal 9" xfId="43"/>
    <cellStyle name="Normal 9 2" xfId="212"/>
    <cellStyle name="Output" xfId="213"/>
    <cellStyle name="Percent" xfId="2" builtinId="5"/>
    <cellStyle name="Percent 2" xfId="44"/>
    <cellStyle name="Percent 2 2" xfId="45"/>
    <cellStyle name="Percent 3" xfId="46"/>
    <cellStyle name="Percent 5" xfId="214"/>
    <cellStyle name="Percent 8" xfId="215"/>
    <cellStyle name="Porcentaje 2" xfId="47"/>
    <cellStyle name="Porcentaje 3" xfId="51"/>
    <cellStyle name="Porcentaje 4" xfId="227"/>
    <cellStyle name="Porcentual 2" xfId="216"/>
    <cellStyle name="Porcentual 2 2" xfId="217"/>
    <cellStyle name="Porcentual 3" xfId="218"/>
    <cellStyle name="Title" xfId="219"/>
    <cellStyle name="Título de hoja" xfId="220"/>
    <cellStyle name="Währung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1</xdr:col>
      <xdr:colOff>1571625</xdr:colOff>
      <xdr:row>4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71450"/>
          <a:ext cx="1571625" cy="74295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</xdr:row>
      <xdr:rowOff>38099</xdr:rowOff>
    </xdr:from>
    <xdr:to>
      <xdr:col>5</xdr:col>
      <xdr:colOff>419101</xdr:colOff>
      <xdr:row>4</xdr:row>
      <xdr:rowOff>133349</xdr:rowOff>
    </xdr:to>
    <xdr:pic>
      <xdr:nvPicPr>
        <xdr:cNvPr id="5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38124"/>
          <a:ext cx="240030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9"/>
  <sheetViews>
    <sheetView showGridLines="0" tabSelected="1" view="pageBreakPreview" topLeftCell="A4" zoomScaleNormal="100" zoomScaleSheetLayoutView="100" workbookViewId="0">
      <selection activeCell="E14" sqref="E14:F372"/>
    </sheetView>
  </sheetViews>
  <sheetFormatPr defaultColWidth="11.42578125" defaultRowHeight="12.75"/>
  <cols>
    <col min="1" max="1" width="3.85546875" style="3" customWidth="1"/>
    <col min="2" max="2" width="51" style="24" customWidth="1"/>
    <col min="3" max="3" width="5.5703125" style="25" customWidth="1"/>
    <col min="4" max="4" width="13.140625" style="26" customWidth="1"/>
    <col min="5" max="5" width="14" style="26" customWidth="1"/>
    <col min="6" max="6" width="16.42578125" style="26" bestFit="1" customWidth="1"/>
    <col min="7" max="16384" width="11.42578125" style="3"/>
  </cols>
  <sheetData>
    <row r="1" spans="1:6" ht="15.75">
      <c r="A1" s="84"/>
      <c r="B1" s="84"/>
      <c r="C1" s="84"/>
      <c r="D1" s="84"/>
      <c r="E1" s="84"/>
      <c r="F1" s="84"/>
    </row>
    <row r="2" spans="1:6" s="34" customFormat="1" ht="15.75">
      <c r="A2" s="40"/>
      <c r="B2" s="40"/>
      <c r="C2" s="40"/>
      <c r="D2" s="40"/>
      <c r="E2" s="40"/>
      <c r="F2" s="40"/>
    </row>
    <row r="3" spans="1:6" s="34" customFormat="1" ht="15.75">
      <c r="A3" s="40"/>
      <c r="B3" s="40"/>
      <c r="C3" s="40"/>
      <c r="D3" s="40"/>
      <c r="E3" s="40"/>
      <c r="F3" s="40"/>
    </row>
    <row r="4" spans="1:6" ht="15.75">
      <c r="A4" s="32"/>
      <c r="B4" s="32"/>
      <c r="C4" s="32"/>
      <c r="D4" s="32"/>
      <c r="E4" s="32"/>
      <c r="F4" s="32"/>
    </row>
    <row r="5" spans="1:6" ht="15.75">
      <c r="A5" s="32"/>
      <c r="B5" s="32"/>
      <c r="C5" s="32"/>
      <c r="D5" s="32"/>
      <c r="E5" s="32"/>
      <c r="F5" s="32"/>
    </row>
    <row r="6" spans="1:6" s="7" customFormat="1" ht="15.75">
      <c r="A6" s="85" t="s">
        <v>130</v>
      </c>
      <c r="B6" s="85"/>
      <c r="C6" s="85"/>
      <c r="D6" s="85"/>
      <c r="E6" s="85"/>
      <c r="F6" s="85"/>
    </row>
    <row r="7" spans="1:6" s="7" customFormat="1">
      <c r="A7" s="3"/>
      <c r="B7" s="33" t="s">
        <v>131</v>
      </c>
      <c r="C7" s="33" t="s">
        <v>124</v>
      </c>
      <c r="D7" s="34"/>
      <c r="E7" s="34"/>
      <c r="F7" s="34"/>
    </row>
    <row r="8" spans="1:6" s="20" customFormat="1" ht="12.75" customHeight="1">
      <c r="A8" s="3"/>
      <c r="B8" s="34" t="s">
        <v>132</v>
      </c>
      <c r="C8" s="100" t="s">
        <v>157</v>
      </c>
      <c r="D8" s="100"/>
      <c r="E8" s="100"/>
      <c r="F8" s="100"/>
    </row>
    <row r="9" spans="1:6" s="20" customFormat="1">
      <c r="A9" s="3"/>
      <c r="B9" s="41" t="s">
        <v>138</v>
      </c>
      <c r="C9" s="100"/>
      <c r="D9" s="100"/>
      <c r="E9" s="100"/>
      <c r="F9" s="100"/>
    </row>
    <row r="10" spans="1:6" s="7" customFormat="1" ht="13.9" customHeight="1" thickBot="1">
      <c r="A10" s="3"/>
      <c r="B10" s="34" t="s">
        <v>139</v>
      </c>
      <c r="C10" s="34"/>
      <c r="D10" s="34"/>
      <c r="E10" s="34"/>
      <c r="F10" s="34"/>
    </row>
    <row r="11" spans="1:6" s="9" customFormat="1">
      <c r="A11" s="90" t="s">
        <v>0</v>
      </c>
      <c r="B11" s="92" t="s">
        <v>1</v>
      </c>
      <c r="C11" s="92" t="s">
        <v>2</v>
      </c>
      <c r="D11" s="94" t="s">
        <v>3</v>
      </c>
      <c r="E11" s="10" t="s">
        <v>4</v>
      </c>
      <c r="F11" s="42" t="s">
        <v>5</v>
      </c>
    </row>
    <row r="12" spans="1:6" s="9" customFormat="1" ht="13.5" thickBot="1">
      <c r="A12" s="91"/>
      <c r="B12" s="93"/>
      <c r="C12" s="93"/>
      <c r="D12" s="95"/>
      <c r="E12" s="11" t="s">
        <v>6</v>
      </c>
      <c r="F12" s="43" t="s">
        <v>7</v>
      </c>
    </row>
    <row r="13" spans="1:6" s="9" customFormat="1" ht="13.5" thickBot="1">
      <c r="A13" s="8"/>
      <c r="B13" s="28" t="s">
        <v>8</v>
      </c>
      <c r="C13" s="12"/>
      <c r="D13" s="13"/>
      <c r="E13" s="13"/>
      <c r="F13" s="13"/>
    </row>
    <row r="14" spans="1:6" s="9" customFormat="1" ht="13.5" thickTop="1">
      <c r="A14" s="8"/>
      <c r="B14" s="46" t="s">
        <v>158</v>
      </c>
      <c r="C14" s="12" t="s">
        <v>9</v>
      </c>
      <c r="D14" s="17">
        <v>1</v>
      </c>
      <c r="E14" s="17"/>
      <c r="F14" s="17"/>
    </row>
    <row r="15" spans="1:6" s="9" customFormat="1" ht="13.5" thickBot="1">
      <c r="A15" s="8"/>
      <c r="B15" s="14"/>
      <c r="C15" s="12"/>
      <c r="D15" s="17"/>
      <c r="E15" s="17"/>
      <c r="F15" s="17"/>
    </row>
    <row r="16" spans="1:6" s="9" customFormat="1" ht="13.5" thickBot="1">
      <c r="A16" s="8"/>
      <c r="B16" s="28" t="s">
        <v>10</v>
      </c>
      <c r="C16" s="12"/>
      <c r="D16" s="17"/>
      <c r="E16" s="17"/>
      <c r="F16" s="17"/>
    </row>
    <row r="17" spans="1:6" s="9" customFormat="1" ht="26.25" thickTop="1">
      <c r="A17" s="8"/>
      <c r="B17" s="14" t="s">
        <v>11</v>
      </c>
      <c r="C17" s="12" t="s">
        <v>9</v>
      </c>
      <c r="D17" s="17">
        <v>1</v>
      </c>
      <c r="E17" s="17"/>
      <c r="F17" s="17"/>
    </row>
    <row r="18" spans="1:6" s="9" customFormat="1">
      <c r="A18" s="8"/>
      <c r="B18" s="14" t="s">
        <v>12</v>
      </c>
      <c r="C18" s="12" t="s">
        <v>13</v>
      </c>
      <c r="D18" s="17">
        <v>22</v>
      </c>
      <c r="E18" s="17"/>
      <c r="F18" s="17"/>
    </row>
    <row r="19" spans="1:6" s="9" customFormat="1" ht="13.5" thickBot="1">
      <c r="A19" s="8"/>
      <c r="B19" s="14"/>
      <c r="C19" s="12"/>
      <c r="D19" s="17"/>
      <c r="E19" s="17"/>
      <c r="F19" s="17"/>
    </row>
    <row r="20" spans="1:6" s="9" customFormat="1" ht="13.5" thickBot="1">
      <c r="A20" s="8"/>
      <c r="B20" s="28" t="s">
        <v>140</v>
      </c>
      <c r="C20" s="12"/>
      <c r="D20" s="17"/>
      <c r="E20" s="17"/>
      <c r="F20" s="17"/>
    </row>
    <row r="21" spans="1:6" s="9" customFormat="1" ht="13.5" thickTop="1">
      <c r="A21" s="8"/>
      <c r="B21" s="45" t="s">
        <v>18</v>
      </c>
      <c r="C21" s="12"/>
      <c r="D21" s="17"/>
      <c r="E21" s="17"/>
      <c r="F21" s="17"/>
    </row>
    <row r="22" spans="1:6" s="9" customFormat="1">
      <c r="A22" s="8"/>
      <c r="B22" s="44" t="s">
        <v>141</v>
      </c>
      <c r="C22" s="12" t="s">
        <v>14</v>
      </c>
      <c r="D22" s="51">
        <f>7*1.8*1.07+16.8+164.57</f>
        <v>194.852</v>
      </c>
      <c r="E22" s="17"/>
      <c r="F22" s="17"/>
    </row>
    <row r="23" spans="1:6" s="37" customFormat="1">
      <c r="A23" s="36"/>
      <c r="B23" s="45" t="s">
        <v>176</v>
      </c>
      <c r="C23" s="38"/>
      <c r="D23" s="51"/>
      <c r="E23" s="17"/>
      <c r="F23" s="17"/>
    </row>
    <row r="24" spans="1:6" s="37" customFormat="1">
      <c r="A24" s="36"/>
      <c r="B24" s="49" t="s">
        <v>173</v>
      </c>
      <c r="C24" s="50" t="s">
        <v>14</v>
      </c>
      <c r="D24" s="52">
        <v>129.8304</v>
      </c>
      <c r="E24" s="17"/>
      <c r="F24" s="17"/>
    </row>
    <row r="25" spans="1:6" s="37" customFormat="1">
      <c r="A25" s="36"/>
      <c r="B25" s="2" t="s">
        <v>175</v>
      </c>
      <c r="C25" s="4" t="s">
        <v>14</v>
      </c>
      <c r="D25" s="52">
        <v>129.8304</v>
      </c>
      <c r="E25" s="17"/>
      <c r="F25" s="17"/>
    </row>
    <row r="26" spans="1:6" s="9" customFormat="1">
      <c r="A26" s="8"/>
      <c r="B26" s="45" t="s">
        <v>20</v>
      </c>
      <c r="C26" s="12"/>
      <c r="D26" s="51"/>
      <c r="E26" s="17"/>
      <c r="F26" s="17"/>
    </row>
    <row r="27" spans="1:6" s="9" customFormat="1">
      <c r="A27" s="8"/>
      <c r="B27" s="44" t="s">
        <v>48</v>
      </c>
      <c r="C27" s="12" t="s">
        <v>14</v>
      </c>
      <c r="D27" s="51">
        <f>(14.75*29.6*1.05)+8</f>
        <v>466.43000000000006</v>
      </c>
      <c r="E27" s="17"/>
      <c r="F27" s="17"/>
    </row>
    <row r="28" spans="1:6" s="9" customFormat="1">
      <c r="A28" s="8"/>
      <c r="B28" s="45" t="s">
        <v>142</v>
      </c>
      <c r="C28" s="12"/>
      <c r="D28" s="17"/>
      <c r="E28" s="17"/>
      <c r="F28" s="17"/>
    </row>
    <row r="29" spans="1:6" s="9" customFormat="1">
      <c r="A29" s="8"/>
      <c r="B29" s="44" t="s">
        <v>159</v>
      </c>
      <c r="C29" s="12" t="s">
        <v>14</v>
      </c>
      <c r="D29" s="17">
        <v>584.79999999999995</v>
      </c>
      <c r="E29" s="17"/>
      <c r="F29" s="17"/>
    </row>
    <row r="30" spans="1:6" s="9" customFormat="1">
      <c r="A30" s="8"/>
      <c r="B30" s="45" t="s">
        <v>22</v>
      </c>
      <c r="C30" s="12"/>
      <c r="D30" s="17"/>
      <c r="E30" s="17"/>
      <c r="F30" s="17"/>
    </row>
    <row r="31" spans="1:6" s="9" customFormat="1">
      <c r="A31" s="8"/>
      <c r="B31" s="44" t="s">
        <v>23</v>
      </c>
      <c r="C31" s="12" t="s">
        <v>16</v>
      </c>
      <c r="D31" s="17">
        <v>325</v>
      </c>
      <c r="E31" s="17"/>
      <c r="F31" s="17"/>
    </row>
    <row r="32" spans="1:6" s="9" customFormat="1">
      <c r="A32" s="8"/>
      <c r="B32" s="44" t="s">
        <v>24</v>
      </c>
      <c r="C32" s="12" t="s">
        <v>14</v>
      </c>
      <c r="D32" s="17">
        <v>260</v>
      </c>
      <c r="E32" s="17"/>
      <c r="F32" s="17"/>
    </row>
    <row r="33" spans="1:6" s="9" customFormat="1">
      <c r="A33" s="8"/>
      <c r="B33" s="45" t="s">
        <v>25</v>
      </c>
      <c r="C33" s="12"/>
      <c r="D33" s="17"/>
      <c r="E33" s="17"/>
      <c r="F33" s="17"/>
    </row>
    <row r="34" spans="1:6" s="9" customFormat="1">
      <c r="A34" s="8"/>
      <c r="B34" s="44" t="s">
        <v>26</v>
      </c>
      <c r="C34" s="12" t="s">
        <v>14</v>
      </c>
      <c r="D34" s="17">
        <v>232.50260000000003</v>
      </c>
      <c r="E34" s="17"/>
      <c r="F34" s="17"/>
    </row>
    <row r="35" spans="1:6" s="9" customFormat="1">
      <c r="A35" s="8"/>
      <c r="B35" s="44" t="s">
        <v>27</v>
      </c>
      <c r="C35" s="12" t="s">
        <v>14</v>
      </c>
      <c r="D35" s="17">
        <v>232.50260000000003</v>
      </c>
      <c r="E35" s="17"/>
      <c r="F35" s="17"/>
    </row>
    <row r="36" spans="1:6" s="9" customFormat="1">
      <c r="A36" s="8"/>
      <c r="B36" s="44" t="s">
        <v>28</v>
      </c>
      <c r="C36" s="12" t="s">
        <v>14</v>
      </c>
      <c r="D36" s="17">
        <v>55.28</v>
      </c>
      <c r="E36" s="17"/>
      <c r="F36" s="17"/>
    </row>
    <row r="37" spans="1:6" s="9" customFormat="1">
      <c r="A37" s="8"/>
      <c r="B37" s="44" t="s">
        <v>29</v>
      </c>
      <c r="C37" s="12" t="s">
        <v>14</v>
      </c>
      <c r="D37" s="17">
        <v>163.4</v>
      </c>
      <c r="E37" s="17"/>
      <c r="F37" s="17"/>
    </row>
    <row r="38" spans="1:6" s="9" customFormat="1">
      <c r="A38" s="8"/>
      <c r="B38" s="45" t="s">
        <v>30</v>
      </c>
      <c r="C38" s="12"/>
      <c r="D38" s="17"/>
      <c r="E38" s="17"/>
      <c r="F38" s="17"/>
    </row>
    <row r="39" spans="1:6" s="9" customFormat="1">
      <c r="A39" s="8"/>
      <c r="B39" s="14" t="s">
        <v>31</v>
      </c>
      <c r="C39" s="12" t="s">
        <v>32</v>
      </c>
      <c r="D39" s="17">
        <v>1</v>
      </c>
      <c r="E39" s="17"/>
      <c r="F39" s="17"/>
    </row>
    <row r="40" spans="1:6" s="37" customFormat="1">
      <c r="A40" s="36"/>
      <c r="B40" s="58" t="s">
        <v>177</v>
      </c>
      <c r="C40" s="59"/>
      <c r="D40" s="60"/>
      <c r="E40" s="17"/>
      <c r="F40" s="17"/>
    </row>
    <row r="41" spans="1:6" s="37" customFormat="1">
      <c r="A41" s="36"/>
      <c r="B41" s="61" t="s">
        <v>178</v>
      </c>
      <c r="C41" s="62" t="s">
        <v>179</v>
      </c>
      <c r="D41" s="63">
        <v>8</v>
      </c>
      <c r="E41" s="17"/>
      <c r="F41" s="17"/>
    </row>
    <row r="42" spans="1:6" s="37" customFormat="1">
      <c r="A42" s="36"/>
      <c r="B42" s="61" t="s">
        <v>180</v>
      </c>
      <c r="C42" s="62" t="s">
        <v>179</v>
      </c>
      <c r="D42" s="64">
        <v>1</v>
      </c>
      <c r="E42" s="17"/>
      <c r="F42" s="17"/>
    </row>
    <row r="43" spans="1:6" s="37" customFormat="1">
      <c r="A43" s="36"/>
      <c r="B43" s="61" t="s">
        <v>181</v>
      </c>
      <c r="C43" s="62" t="s">
        <v>182</v>
      </c>
      <c r="D43" s="64">
        <v>1</v>
      </c>
      <c r="E43" s="17"/>
      <c r="F43" s="17"/>
    </row>
    <row r="44" spans="1:6" s="9" customFormat="1" ht="13.5" thickBot="1">
      <c r="A44" s="8"/>
      <c r="B44" s="61" t="s">
        <v>183</v>
      </c>
      <c r="C44" s="62" t="s">
        <v>179</v>
      </c>
      <c r="D44" s="64">
        <v>1</v>
      </c>
      <c r="E44" s="17"/>
      <c r="F44" s="17"/>
    </row>
    <row r="45" spans="1:6" s="9" customFormat="1" ht="13.5" thickBot="1">
      <c r="A45" s="8"/>
      <c r="B45" s="30" t="s">
        <v>135</v>
      </c>
      <c r="C45" s="12"/>
      <c r="D45" s="56"/>
      <c r="E45" s="17"/>
      <c r="F45" s="17"/>
    </row>
    <row r="46" spans="1:6" s="9" customFormat="1">
      <c r="A46" s="8"/>
      <c r="B46" s="45" t="s">
        <v>17</v>
      </c>
      <c r="C46" s="12"/>
      <c r="D46" s="17"/>
      <c r="E46" s="17"/>
      <c r="F46" s="17"/>
    </row>
    <row r="47" spans="1:6" s="9" customFormat="1">
      <c r="A47" s="8"/>
      <c r="B47" s="44" t="s">
        <v>141</v>
      </c>
      <c r="C47" s="12" t="s">
        <v>34</v>
      </c>
      <c r="D47" s="17">
        <v>67</v>
      </c>
      <c r="E47" s="17"/>
      <c r="F47" s="17"/>
    </row>
    <row r="48" spans="1:6" s="37" customFormat="1">
      <c r="A48" s="36"/>
      <c r="B48" s="45" t="s">
        <v>176</v>
      </c>
      <c r="C48" s="38"/>
      <c r="D48" s="51"/>
      <c r="E48" s="17"/>
      <c r="F48" s="17"/>
    </row>
    <row r="49" spans="1:8" s="37" customFormat="1">
      <c r="A49" s="36"/>
      <c r="B49" s="49" t="s">
        <v>173</v>
      </c>
      <c r="C49" s="50" t="s">
        <v>14</v>
      </c>
      <c r="D49" s="52">
        <v>174.13</v>
      </c>
      <c r="E49" s="17"/>
      <c r="F49" s="17"/>
    </row>
    <row r="50" spans="1:8" s="37" customFormat="1">
      <c r="A50" s="36"/>
      <c r="B50" s="2" t="s">
        <v>175</v>
      </c>
      <c r="C50" s="4" t="s">
        <v>14</v>
      </c>
      <c r="D50" s="52">
        <v>174.13</v>
      </c>
      <c r="E50" s="17"/>
      <c r="F50" s="17"/>
    </row>
    <row r="51" spans="1:8" s="9" customFormat="1">
      <c r="A51" s="8"/>
      <c r="B51" s="45" t="s">
        <v>20</v>
      </c>
      <c r="C51" s="12"/>
      <c r="D51" s="17"/>
      <c r="E51" s="17"/>
      <c r="F51" s="17"/>
    </row>
    <row r="52" spans="1:8" s="9" customFormat="1">
      <c r="A52" s="8"/>
      <c r="B52" s="44" t="s">
        <v>48</v>
      </c>
      <c r="C52" s="12" t="s">
        <v>14</v>
      </c>
      <c r="D52" s="17">
        <v>151.602</v>
      </c>
      <c r="E52" s="17"/>
      <c r="F52" s="17"/>
    </row>
    <row r="53" spans="1:8" s="9" customFormat="1">
      <c r="A53" s="8"/>
      <c r="B53" s="45" t="s">
        <v>21</v>
      </c>
      <c r="C53" s="12"/>
      <c r="D53" s="17"/>
      <c r="E53" s="17"/>
      <c r="F53" s="17"/>
    </row>
    <row r="54" spans="1:8" s="9" customFormat="1" ht="38.25">
      <c r="A54" s="8"/>
      <c r="B54" s="44" t="s">
        <v>144</v>
      </c>
      <c r="C54" s="38" t="s">
        <v>14</v>
      </c>
      <c r="D54" s="17">
        <f>2.1*1*3+3*0.8*1.4</f>
        <v>9.66</v>
      </c>
      <c r="E54" s="17"/>
      <c r="F54" s="17"/>
    </row>
    <row r="55" spans="1:8" s="9" customFormat="1" ht="38.25">
      <c r="A55" s="8"/>
      <c r="B55" s="44" t="s">
        <v>145</v>
      </c>
      <c r="C55" s="38" t="s">
        <v>14</v>
      </c>
      <c r="D55" s="17">
        <f>(237.258+(1.6*0.6*2*10.76))/10.76</f>
        <v>23.97</v>
      </c>
      <c r="E55" s="17"/>
      <c r="F55" s="17"/>
    </row>
    <row r="56" spans="1:8" s="9" customFormat="1">
      <c r="A56" s="8"/>
      <c r="B56" s="45" t="s">
        <v>146</v>
      </c>
      <c r="C56" s="12"/>
      <c r="D56" s="17"/>
      <c r="E56" s="17"/>
      <c r="F56" s="17"/>
    </row>
    <row r="57" spans="1:8" s="9" customFormat="1" ht="25.5">
      <c r="A57" s="8"/>
      <c r="B57" s="44" t="s">
        <v>163</v>
      </c>
      <c r="C57" s="12" t="s">
        <v>14</v>
      </c>
      <c r="D57" s="17">
        <v>25</v>
      </c>
      <c r="E57" s="17"/>
      <c r="F57" s="17"/>
    </row>
    <row r="58" spans="1:8" s="9" customFormat="1">
      <c r="A58" s="8"/>
      <c r="B58" s="45" t="s">
        <v>35</v>
      </c>
      <c r="C58" s="12"/>
      <c r="D58" s="17"/>
      <c r="E58" s="17"/>
      <c r="F58" s="17"/>
    </row>
    <row r="59" spans="1:8" s="9" customFormat="1">
      <c r="A59" s="8"/>
      <c r="B59" s="14" t="s">
        <v>36</v>
      </c>
      <c r="C59" s="12" t="s">
        <v>14</v>
      </c>
      <c r="D59" s="17">
        <v>237.94170560000003</v>
      </c>
      <c r="E59" s="17"/>
      <c r="F59" s="17"/>
    </row>
    <row r="60" spans="1:8" s="9" customFormat="1" ht="25.5">
      <c r="A60" s="8"/>
      <c r="B60" s="14" t="s">
        <v>37</v>
      </c>
      <c r="C60" s="12" t="s">
        <v>14</v>
      </c>
      <c r="D60" s="17">
        <v>110.11174400000002</v>
      </c>
      <c r="E60" s="17"/>
      <c r="F60" s="17"/>
    </row>
    <row r="61" spans="1:8" s="9" customFormat="1">
      <c r="A61" s="8"/>
      <c r="B61" s="45" t="s">
        <v>38</v>
      </c>
      <c r="C61" s="12"/>
      <c r="D61" s="17"/>
      <c r="E61" s="17"/>
      <c r="F61" s="17"/>
    </row>
    <row r="62" spans="1:8" s="9" customFormat="1">
      <c r="A62" s="8"/>
      <c r="B62" s="44" t="s">
        <v>147</v>
      </c>
      <c r="C62" s="12" t="s">
        <v>33</v>
      </c>
      <c r="D62" s="17">
        <v>2</v>
      </c>
      <c r="E62" s="17"/>
      <c r="F62" s="17"/>
      <c r="H62" s="39"/>
    </row>
    <row r="63" spans="1:8" s="9" customFormat="1">
      <c r="A63" s="8"/>
      <c r="B63" s="44" t="s">
        <v>148</v>
      </c>
      <c r="C63" s="12" t="s">
        <v>33</v>
      </c>
      <c r="D63" s="17">
        <v>2</v>
      </c>
      <c r="E63" s="17"/>
      <c r="F63" s="17"/>
      <c r="H63" s="39"/>
    </row>
    <row r="64" spans="1:8" s="9" customFormat="1">
      <c r="A64" s="8"/>
      <c r="B64" s="44" t="s">
        <v>149</v>
      </c>
      <c r="C64" s="12" t="s">
        <v>33</v>
      </c>
      <c r="D64" s="17">
        <v>4</v>
      </c>
      <c r="E64" s="17"/>
      <c r="F64" s="17"/>
      <c r="H64" s="39"/>
    </row>
    <row r="65" spans="1:6" s="9" customFormat="1">
      <c r="A65" s="8"/>
      <c r="B65" s="45" t="s">
        <v>42</v>
      </c>
      <c r="C65" s="12"/>
      <c r="D65" s="17"/>
      <c r="E65" s="17"/>
      <c r="F65" s="17"/>
    </row>
    <row r="66" spans="1:6" s="9" customFormat="1" ht="63.75">
      <c r="A66" s="8"/>
      <c r="B66" s="49" t="s">
        <v>170</v>
      </c>
      <c r="C66" s="12" t="s">
        <v>9</v>
      </c>
      <c r="D66" s="17">
        <v>4</v>
      </c>
      <c r="E66" s="17"/>
      <c r="F66" s="17"/>
    </row>
    <row r="67" spans="1:6" s="9" customFormat="1">
      <c r="A67" s="8"/>
      <c r="B67" s="34" t="s">
        <v>171</v>
      </c>
      <c r="C67" s="12" t="s">
        <v>9</v>
      </c>
      <c r="D67" s="17">
        <v>5</v>
      </c>
      <c r="E67" s="17"/>
      <c r="F67" s="17"/>
    </row>
    <row r="68" spans="1:6" s="9" customFormat="1" ht="76.5">
      <c r="A68" s="8"/>
      <c r="B68" s="49" t="s">
        <v>172</v>
      </c>
      <c r="C68" s="12" t="s">
        <v>9</v>
      </c>
      <c r="D68" s="17">
        <v>2</v>
      </c>
      <c r="E68" s="17"/>
      <c r="F68" s="17"/>
    </row>
    <row r="69" spans="1:6" s="37" customFormat="1" ht="13.5" thickBot="1">
      <c r="A69" s="36"/>
      <c r="B69" s="14"/>
      <c r="C69" s="38"/>
      <c r="D69" s="17"/>
      <c r="E69" s="17"/>
      <c r="F69" s="17"/>
    </row>
    <row r="70" spans="1:6" s="9" customFormat="1" ht="13.5" thickBot="1">
      <c r="A70" s="8"/>
      <c r="B70" s="28" t="s">
        <v>40</v>
      </c>
      <c r="C70" s="21"/>
      <c r="D70" s="53"/>
      <c r="E70" s="17"/>
      <c r="F70" s="17"/>
    </row>
    <row r="71" spans="1:6" s="9" customFormat="1" ht="13.5" thickTop="1">
      <c r="A71" s="8"/>
      <c r="B71" s="15"/>
      <c r="C71" s="12"/>
      <c r="D71" s="17"/>
      <c r="E71" s="17"/>
      <c r="F71" s="17"/>
    </row>
    <row r="72" spans="1:6" s="9" customFormat="1">
      <c r="A72" s="8"/>
      <c r="B72" s="15" t="s">
        <v>42</v>
      </c>
      <c r="C72" s="12"/>
      <c r="D72" s="17"/>
      <c r="E72" s="17"/>
      <c r="F72" s="17"/>
    </row>
    <row r="73" spans="1:6" s="9" customFormat="1" ht="63.75">
      <c r="A73" s="8"/>
      <c r="B73" s="14" t="s">
        <v>160</v>
      </c>
      <c r="C73" s="47" t="s">
        <v>19</v>
      </c>
      <c r="D73" s="54">
        <v>7</v>
      </c>
      <c r="E73" s="17"/>
      <c r="F73" s="17"/>
    </row>
    <row r="74" spans="1:6" s="9" customFormat="1" ht="25.5">
      <c r="A74" s="8"/>
      <c r="B74" s="14" t="s">
        <v>161</v>
      </c>
      <c r="C74" s="47" t="s">
        <v>19</v>
      </c>
      <c r="D74" s="54">
        <v>5</v>
      </c>
      <c r="E74" s="17"/>
      <c r="F74" s="17"/>
    </row>
    <row r="75" spans="1:6" s="9" customFormat="1" ht="76.5">
      <c r="A75" s="8"/>
      <c r="B75" s="14" t="s">
        <v>162</v>
      </c>
      <c r="C75" s="47" t="s">
        <v>19</v>
      </c>
      <c r="D75" s="54">
        <v>2</v>
      </c>
      <c r="E75" s="17"/>
      <c r="F75" s="17"/>
    </row>
    <row r="76" spans="1:6" s="9" customFormat="1">
      <c r="A76" s="8"/>
      <c r="B76" s="14" t="s">
        <v>43</v>
      </c>
      <c r="C76" s="12" t="s">
        <v>19</v>
      </c>
      <c r="D76" s="17">
        <v>3</v>
      </c>
      <c r="E76" s="17"/>
      <c r="F76" s="17"/>
    </row>
    <row r="77" spans="1:6" s="9" customFormat="1">
      <c r="A77" s="8"/>
      <c r="B77" s="14" t="s">
        <v>44</v>
      </c>
      <c r="C77" s="12" t="s">
        <v>9</v>
      </c>
      <c r="D77" s="17">
        <v>2</v>
      </c>
      <c r="E77" s="17"/>
      <c r="F77" s="17"/>
    </row>
    <row r="78" spans="1:6" s="9" customFormat="1">
      <c r="A78" s="8"/>
      <c r="B78" s="14" t="s">
        <v>45</v>
      </c>
      <c r="C78" s="12" t="s">
        <v>46</v>
      </c>
      <c r="D78" s="17">
        <v>106.67</v>
      </c>
      <c r="E78" s="17"/>
      <c r="F78" s="17"/>
    </row>
    <row r="79" spans="1:6" s="9" customFormat="1">
      <c r="A79" s="8"/>
      <c r="B79" s="15" t="s">
        <v>47</v>
      </c>
      <c r="C79" s="12"/>
      <c r="D79" s="17"/>
      <c r="E79" s="17"/>
      <c r="F79" s="17"/>
    </row>
    <row r="80" spans="1:6" s="9" customFormat="1">
      <c r="A80" s="8"/>
      <c r="B80" s="14" t="s">
        <v>48</v>
      </c>
      <c r="C80" s="12" t="s">
        <v>49</v>
      </c>
      <c r="D80" s="17">
        <f>(270.92+114.5+25)*1.072</f>
        <v>439.97024000000005</v>
      </c>
      <c r="E80" s="17"/>
      <c r="F80" s="17"/>
    </row>
    <row r="81" spans="1:6" s="9" customFormat="1" ht="25.5">
      <c r="A81" s="8"/>
      <c r="B81" s="44" t="s">
        <v>163</v>
      </c>
      <c r="C81" s="12"/>
      <c r="D81" s="17"/>
      <c r="E81" s="17"/>
      <c r="F81" s="17"/>
    </row>
    <row r="82" spans="1:6" s="9" customFormat="1" ht="25.5">
      <c r="A82" s="8"/>
      <c r="B82" s="14" t="s">
        <v>51</v>
      </c>
      <c r="C82" s="12" t="s">
        <v>39</v>
      </c>
      <c r="D82" s="17">
        <v>95.54</v>
      </c>
      <c r="E82" s="17"/>
      <c r="F82" s="17"/>
    </row>
    <row r="83" spans="1:6" s="9" customFormat="1">
      <c r="A83" s="8"/>
      <c r="B83" s="15" t="s">
        <v>52</v>
      </c>
      <c r="C83" s="12"/>
      <c r="D83" s="17"/>
      <c r="E83" s="17"/>
      <c r="F83" s="17"/>
    </row>
    <row r="84" spans="1:6" s="9" customFormat="1" ht="25.5">
      <c r="A84" s="8"/>
      <c r="B84" s="14" t="s">
        <v>53</v>
      </c>
      <c r="C84" s="12" t="s">
        <v>39</v>
      </c>
      <c r="D84" s="17">
        <v>59.5</v>
      </c>
      <c r="E84" s="17"/>
      <c r="F84" s="17"/>
    </row>
    <row r="85" spans="1:6" s="9" customFormat="1">
      <c r="A85" s="8"/>
      <c r="B85" s="15" t="s">
        <v>134</v>
      </c>
      <c r="C85" s="12"/>
      <c r="D85" s="17"/>
      <c r="E85" s="17"/>
      <c r="F85" s="17"/>
    </row>
    <row r="86" spans="1:6" s="9" customFormat="1" ht="38.25">
      <c r="A86" s="8"/>
      <c r="B86" s="2" t="s">
        <v>143</v>
      </c>
      <c r="C86" s="38" t="s">
        <v>39</v>
      </c>
      <c r="D86" s="17">
        <f>(7*2.1*1+3*2.1*0.9+3*0.75*1.7)</f>
        <v>24.195</v>
      </c>
      <c r="E86" s="17"/>
      <c r="F86" s="17"/>
    </row>
    <row r="87" spans="1:6" s="9" customFormat="1" ht="25.5">
      <c r="A87" s="8"/>
      <c r="B87" s="14" t="s">
        <v>55</v>
      </c>
      <c r="C87" s="12" t="s">
        <v>16</v>
      </c>
      <c r="D87" s="17">
        <v>7</v>
      </c>
      <c r="E87" s="17"/>
      <c r="F87" s="17"/>
    </row>
    <row r="88" spans="1:6" s="9" customFormat="1">
      <c r="A88" s="8"/>
      <c r="B88" s="15" t="s">
        <v>56</v>
      </c>
      <c r="C88" s="12"/>
      <c r="D88" s="17"/>
      <c r="E88" s="17"/>
      <c r="F88" s="17"/>
    </row>
    <row r="89" spans="1:6" s="9" customFormat="1">
      <c r="A89" s="8"/>
      <c r="B89" s="14" t="s">
        <v>57</v>
      </c>
      <c r="C89" s="12" t="s">
        <v>46</v>
      </c>
      <c r="D89" s="17">
        <v>1205.6199999999999</v>
      </c>
      <c r="E89" s="17"/>
      <c r="F89" s="17"/>
    </row>
    <row r="90" spans="1:6" s="9" customFormat="1">
      <c r="A90" s="8"/>
      <c r="B90" s="14" t="s">
        <v>58</v>
      </c>
      <c r="C90" s="12" t="s">
        <v>46</v>
      </c>
      <c r="D90" s="17">
        <v>865</v>
      </c>
      <c r="E90" s="17"/>
      <c r="F90" s="17"/>
    </row>
    <row r="91" spans="1:6" s="9" customFormat="1">
      <c r="A91" s="8"/>
      <c r="B91" s="14" t="s">
        <v>59</v>
      </c>
      <c r="C91" s="12" t="s">
        <v>39</v>
      </c>
      <c r="D91" s="17">
        <f>340.002+315.13</f>
        <v>655.13200000000006</v>
      </c>
      <c r="E91" s="17"/>
      <c r="F91" s="17"/>
    </row>
    <row r="92" spans="1:6" s="9" customFormat="1">
      <c r="A92" s="8"/>
      <c r="B92" s="14" t="s">
        <v>60</v>
      </c>
      <c r="C92" s="12" t="s">
        <v>39</v>
      </c>
      <c r="D92" s="17">
        <v>123.4</v>
      </c>
      <c r="E92" s="17"/>
      <c r="F92" s="17"/>
    </row>
    <row r="93" spans="1:6" s="37" customFormat="1" ht="13.5" thickBot="1">
      <c r="A93" s="36"/>
      <c r="B93" s="14"/>
      <c r="C93" s="38"/>
      <c r="D93" s="17"/>
      <c r="E93" s="17"/>
      <c r="F93" s="17"/>
    </row>
    <row r="94" spans="1:6" s="9" customFormat="1" ht="13.5" thickBot="1">
      <c r="A94" s="8"/>
      <c r="B94" s="28" t="s">
        <v>61</v>
      </c>
      <c r="C94" s="12"/>
      <c r="D94" s="17"/>
      <c r="E94" s="17"/>
      <c r="F94" s="17"/>
    </row>
    <row r="95" spans="1:6" s="9" customFormat="1" ht="13.5" thickTop="1">
      <c r="A95" s="8"/>
      <c r="B95" s="15" t="s">
        <v>62</v>
      </c>
      <c r="C95" s="12"/>
      <c r="D95" s="17"/>
      <c r="E95" s="17"/>
      <c r="F95" s="17"/>
    </row>
    <row r="96" spans="1:6" s="9" customFormat="1">
      <c r="A96" s="8"/>
      <c r="B96" s="14" t="s">
        <v>63</v>
      </c>
      <c r="C96" s="12" t="s">
        <v>46</v>
      </c>
      <c r="D96" s="17">
        <v>22.54</v>
      </c>
      <c r="E96" s="17"/>
      <c r="F96" s="17"/>
    </row>
    <row r="97" spans="1:6" s="9" customFormat="1">
      <c r="A97" s="8"/>
      <c r="B97" s="15" t="s">
        <v>42</v>
      </c>
      <c r="C97" s="12"/>
      <c r="D97" s="17"/>
      <c r="E97" s="17"/>
      <c r="F97" s="17"/>
    </row>
    <row r="98" spans="1:6" s="9" customFormat="1" ht="63.75">
      <c r="A98" s="8"/>
      <c r="B98" s="14" t="s">
        <v>160</v>
      </c>
      <c r="C98" s="47" t="s">
        <v>19</v>
      </c>
      <c r="D98" s="54">
        <v>7</v>
      </c>
      <c r="E98" s="17"/>
      <c r="F98" s="17"/>
    </row>
    <row r="99" spans="1:6" s="9" customFormat="1" ht="25.5">
      <c r="A99" s="8"/>
      <c r="B99" s="14" t="s">
        <v>161</v>
      </c>
      <c r="C99" s="47" t="s">
        <v>19</v>
      </c>
      <c r="D99" s="54">
        <v>5</v>
      </c>
      <c r="E99" s="17"/>
      <c r="F99" s="17"/>
    </row>
    <row r="100" spans="1:6" s="9" customFormat="1" ht="76.5">
      <c r="A100" s="8"/>
      <c r="B100" s="14" t="s">
        <v>162</v>
      </c>
      <c r="C100" s="47" t="s">
        <v>19</v>
      </c>
      <c r="D100" s="54">
        <v>2</v>
      </c>
      <c r="E100" s="17"/>
      <c r="F100" s="17"/>
    </row>
    <row r="101" spans="1:6" s="9" customFormat="1" ht="25.5">
      <c r="A101" s="8"/>
      <c r="B101" s="14" t="s">
        <v>64</v>
      </c>
      <c r="C101" s="12" t="s">
        <v>9</v>
      </c>
      <c r="D101" s="17">
        <v>1</v>
      </c>
      <c r="E101" s="17"/>
      <c r="F101" s="17"/>
    </row>
    <row r="102" spans="1:6" s="9" customFormat="1">
      <c r="A102" s="8"/>
      <c r="B102" s="14" t="s">
        <v>44</v>
      </c>
      <c r="C102" s="12" t="s">
        <v>9</v>
      </c>
      <c r="D102" s="17">
        <v>2</v>
      </c>
      <c r="E102" s="17"/>
      <c r="F102" s="17"/>
    </row>
    <row r="103" spans="1:6" s="9" customFormat="1">
      <c r="A103" s="8"/>
      <c r="B103" s="14" t="s">
        <v>45</v>
      </c>
      <c r="C103" s="12" t="s">
        <v>46</v>
      </c>
      <c r="D103" s="17">
        <v>106.67</v>
      </c>
      <c r="E103" s="17"/>
      <c r="F103" s="17"/>
    </row>
    <row r="104" spans="1:6" s="9" customFormat="1">
      <c r="A104" s="8"/>
      <c r="B104" s="15" t="s">
        <v>65</v>
      </c>
      <c r="C104" s="12"/>
      <c r="D104" s="17"/>
      <c r="E104" s="17"/>
      <c r="F104" s="17"/>
    </row>
    <row r="105" spans="1:6" s="9" customFormat="1">
      <c r="A105" s="8"/>
      <c r="B105" s="14" t="s">
        <v>66</v>
      </c>
      <c r="C105" s="12" t="s">
        <v>67</v>
      </c>
      <c r="D105" s="17">
        <f>29.7*0.35</f>
        <v>10.395</v>
      </c>
      <c r="E105" s="17"/>
      <c r="F105" s="17"/>
    </row>
    <row r="106" spans="1:6" s="9" customFormat="1">
      <c r="A106" s="8"/>
      <c r="B106" s="14" t="s">
        <v>48</v>
      </c>
      <c r="C106" s="12" t="s">
        <v>49</v>
      </c>
      <c r="D106" s="17">
        <f>(270.92+114.5+25)*1.072</f>
        <v>439.97024000000005</v>
      </c>
      <c r="E106" s="17"/>
      <c r="F106" s="17"/>
    </row>
    <row r="107" spans="1:6" s="9" customFormat="1">
      <c r="A107" s="8"/>
      <c r="B107" s="15" t="s">
        <v>52</v>
      </c>
      <c r="C107" s="12"/>
      <c r="D107" s="17"/>
      <c r="E107" s="17"/>
      <c r="F107" s="17"/>
    </row>
    <row r="108" spans="1:6" s="9" customFormat="1" ht="25.5">
      <c r="A108" s="8"/>
      <c r="B108" s="48" t="s">
        <v>164</v>
      </c>
      <c r="C108" s="12" t="s">
        <v>39</v>
      </c>
      <c r="D108" s="17">
        <v>63.45</v>
      </c>
      <c r="E108" s="17"/>
      <c r="F108" s="17"/>
    </row>
    <row r="109" spans="1:6" s="9" customFormat="1">
      <c r="A109" s="8"/>
      <c r="B109" s="15" t="s">
        <v>134</v>
      </c>
      <c r="C109" s="12"/>
      <c r="D109" s="17"/>
      <c r="E109" s="17"/>
      <c r="F109" s="17"/>
    </row>
    <row r="110" spans="1:6" s="9" customFormat="1" ht="38.25">
      <c r="A110" s="8"/>
      <c r="B110" s="2" t="s">
        <v>150</v>
      </c>
      <c r="C110" s="38" t="s">
        <v>39</v>
      </c>
      <c r="D110" s="17">
        <f>(7*2.1*1+3*2.1*0.9+3*0.75*1.7)</f>
        <v>24.195</v>
      </c>
      <c r="E110" s="17"/>
      <c r="F110" s="17"/>
    </row>
    <row r="111" spans="1:6" s="9" customFormat="1" ht="25.5">
      <c r="A111" s="8"/>
      <c r="B111" s="14" t="s">
        <v>55</v>
      </c>
      <c r="C111" s="12" t="s">
        <v>16</v>
      </c>
      <c r="D111" s="17">
        <v>7</v>
      </c>
      <c r="E111" s="17"/>
      <c r="F111" s="17"/>
    </row>
    <row r="112" spans="1:6" s="9" customFormat="1">
      <c r="A112" s="8"/>
      <c r="B112" s="15" t="s">
        <v>56</v>
      </c>
      <c r="C112" s="12"/>
      <c r="D112" s="17"/>
      <c r="E112" s="17"/>
      <c r="F112" s="17"/>
    </row>
    <row r="113" spans="1:6" s="9" customFormat="1">
      <c r="A113" s="8"/>
      <c r="B113" s="14" t="s">
        <v>57</v>
      </c>
      <c r="C113" s="12" t="s">
        <v>46</v>
      </c>
      <c r="D113" s="17">
        <v>1331.59</v>
      </c>
      <c r="E113" s="17"/>
      <c r="F113" s="17"/>
    </row>
    <row r="114" spans="1:6" s="9" customFormat="1">
      <c r="A114" s="8"/>
      <c r="B114" s="14" t="s">
        <v>58</v>
      </c>
      <c r="C114" s="12" t="s">
        <v>46</v>
      </c>
      <c r="D114" s="17">
        <f>140+897.13</f>
        <v>1037.1300000000001</v>
      </c>
      <c r="E114" s="17"/>
      <c r="F114" s="17"/>
    </row>
    <row r="115" spans="1:6" s="9" customFormat="1">
      <c r="A115" s="8"/>
      <c r="B115" s="14" t="s">
        <v>59</v>
      </c>
      <c r="C115" s="12" t="s">
        <v>46</v>
      </c>
      <c r="D115" s="17">
        <v>290</v>
      </c>
      <c r="E115" s="17"/>
      <c r="F115" s="17"/>
    </row>
    <row r="116" spans="1:6" s="9" customFormat="1">
      <c r="A116" s="8"/>
      <c r="B116" s="14" t="s">
        <v>68</v>
      </c>
      <c r="C116" s="12" t="s">
        <v>14</v>
      </c>
      <c r="D116" s="17">
        <v>22.54</v>
      </c>
      <c r="E116" s="17"/>
      <c r="F116" s="17"/>
    </row>
    <row r="117" spans="1:6" s="37" customFormat="1" ht="13.5" thickBot="1">
      <c r="A117" s="36"/>
      <c r="B117" s="14"/>
      <c r="C117" s="38"/>
      <c r="D117" s="17"/>
      <c r="E117" s="17"/>
      <c r="F117" s="17"/>
    </row>
    <row r="118" spans="1:6" s="9" customFormat="1" ht="13.5" thickBot="1">
      <c r="A118" s="8"/>
      <c r="B118" s="28" t="s">
        <v>69</v>
      </c>
      <c r="C118" s="12"/>
      <c r="D118" s="17"/>
      <c r="E118" s="17"/>
      <c r="F118" s="17"/>
    </row>
    <row r="119" spans="1:6" s="9" customFormat="1" ht="13.5" thickTop="1">
      <c r="A119" s="8"/>
      <c r="B119" s="15" t="s">
        <v>41</v>
      </c>
      <c r="C119" s="12"/>
      <c r="D119" s="17"/>
      <c r="E119" s="17"/>
      <c r="F119" s="17"/>
    </row>
    <row r="120" spans="1:6" s="9" customFormat="1">
      <c r="A120" s="8"/>
      <c r="B120" s="14" t="s">
        <v>63</v>
      </c>
      <c r="C120" s="12" t="s">
        <v>46</v>
      </c>
      <c r="D120" s="17">
        <v>22.54</v>
      </c>
      <c r="E120" s="17"/>
      <c r="F120" s="17"/>
    </row>
    <row r="121" spans="1:6" s="9" customFormat="1">
      <c r="A121" s="8"/>
      <c r="B121" s="14" t="s">
        <v>45</v>
      </c>
      <c r="C121" s="12" t="s">
        <v>14</v>
      </c>
      <c r="D121" s="17">
        <v>70.97</v>
      </c>
      <c r="E121" s="17"/>
      <c r="F121" s="17"/>
    </row>
    <row r="122" spans="1:6" s="9" customFormat="1">
      <c r="A122" s="8"/>
      <c r="B122" s="15" t="s">
        <v>42</v>
      </c>
      <c r="C122" s="12"/>
      <c r="D122" s="17"/>
      <c r="E122" s="17"/>
      <c r="F122" s="17"/>
    </row>
    <row r="123" spans="1:6" s="9" customFormat="1" ht="63.75">
      <c r="A123" s="8"/>
      <c r="B123" s="14" t="s">
        <v>160</v>
      </c>
      <c r="C123" s="47" t="s">
        <v>19</v>
      </c>
      <c r="D123" s="54">
        <v>7</v>
      </c>
      <c r="E123" s="17"/>
      <c r="F123" s="17"/>
    </row>
    <row r="124" spans="1:6" s="9" customFormat="1" ht="25.5">
      <c r="A124" s="8"/>
      <c r="B124" s="14" t="s">
        <v>161</v>
      </c>
      <c r="C124" s="47" t="s">
        <v>19</v>
      </c>
      <c r="D124" s="54">
        <v>5</v>
      </c>
      <c r="E124" s="17"/>
      <c r="F124" s="17"/>
    </row>
    <row r="125" spans="1:6" s="9" customFormat="1" ht="76.5">
      <c r="A125" s="8"/>
      <c r="B125" s="14" t="s">
        <v>162</v>
      </c>
      <c r="C125" s="47" t="s">
        <v>19</v>
      </c>
      <c r="D125" s="54">
        <v>2</v>
      </c>
      <c r="E125" s="17"/>
      <c r="F125" s="17"/>
    </row>
    <row r="126" spans="1:6" s="9" customFormat="1" ht="25.5">
      <c r="A126" s="8"/>
      <c r="B126" s="14" t="s">
        <v>64</v>
      </c>
      <c r="C126" s="12" t="s">
        <v>9</v>
      </c>
      <c r="D126" s="17">
        <v>1</v>
      </c>
      <c r="E126" s="17"/>
      <c r="F126" s="17"/>
    </row>
    <row r="127" spans="1:6" s="9" customFormat="1">
      <c r="A127" s="8"/>
      <c r="B127" s="14" t="s">
        <v>44</v>
      </c>
      <c r="C127" s="12" t="s">
        <v>9</v>
      </c>
      <c r="D127" s="17">
        <v>2</v>
      </c>
      <c r="E127" s="17"/>
      <c r="F127" s="17"/>
    </row>
    <row r="128" spans="1:6" s="9" customFormat="1">
      <c r="A128" s="8"/>
      <c r="B128" s="14" t="s">
        <v>45</v>
      </c>
      <c r="C128" s="12" t="s">
        <v>46</v>
      </c>
      <c r="D128" s="17">
        <v>106.67</v>
      </c>
      <c r="E128" s="17"/>
      <c r="F128" s="17"/>
    </row>
    <row r="129" spans="1:6" s="37" customFormat="1">
      <c r="A129" s="36"/>
      <c r="B129" s="14" t="s">
        <v>136</v>
      </c>
      <c r="C129" s="38" t="s">
        <v>2</v>
      </c>
      <c r="D129" s="55">
        <v>10</v>
      </c>
      <c r="E129" s="17"/>
      <c r="F129" s="17"/>
    </row>
    <row r="130" spans="1:6" s="37" customFormat="1">
      <c r="A130" s="36"/>
      <c r="B130" s="45" t="s">
        <v>176</v>
      </c>
      <c r="C130" s="38"/>
      <c r="D130" s="51"/>
      <c r="E130" s="17"/>
      <c r="F130" s="17"/>
    </row>
    <row r="131" spans="1:6" s="37" customFormat="1">
      <c r="A131" s="36"/>
      <c r="B131" s="49" t="s">
        <v>173</v>
      </c>
      <c r="C131" s="50" t="s">
        <v>14</v>
      </c>
      <c r="D131" s="57">
        <v>396.58</v>
      </c>
      <c r="E131" s="17"/>
      <c r="F131" s="17"/>
    </row>
    <row r="132" spans="1:6" s="37" customFormat="1">
      <c r="A132" s="36"/>
      <c r="B132" s="2" t="s">
        <v>175</v>
      </c>
      <c r="C132" s="4" t="s">
        <v>14</v>
      </c>
      <c r="D132" s="57">
        <v>396.58</v>
      </c>
      <c r="E132" s="17"/>
      <c r="F132" s="17"/>
    </row>
    <row r="133" spans="1:6" s="9" customFormat="1">
      <c r="A133" s="8"/>
      <c r="B133" s="15" t="s">
        <v>65</v>
      </c>
      <c r="C133" s="12"/>
      <c r="D133" s="17"/>
      <c r="E133" s="17"/>
      <c r="F133" s="17"/>
    </row>
    <row r="134" spans="1:6" s="9" customFormat="1">
      <c r="A134" s="8"/>
      <c r="B134" s="14" t="s">
        <v>66</v>
      </c>
      <c r="C134" s="12" t="s">
        <v>67</v>
      </c>
      <c r="D134" s="17">
        <f>29.7*0.35</f>
        <v>10.395</v>
      </c>
      <c r="E134" s="17"/>
      <c r="F134" s="17"/>
    </row>
    <row r="135" spans="1:6" s="9" customFormat="1">
      <c r="A135" s="8"/>
      <c r="B135" s="14" t="s">
        <v>48</v>
      </c>
      <c r="C135" s="12" t="s">
        <v>49</v>
      </c>
      <c r="D135" s="17">
        <f>(270.92+114.5+25)*1.072</f>
        <v>439.97024000000005</v>
      </c>
      <c r="E135" s="17"/>
      <c r="F135" s="17"/>
    </row>
    <row r="136" spans="1:6" s="9" customFormat="1">
      <c r="A136" s="8"/>
      <c r="B136" s="15" t="s">
        <v>52</v>
      </c>
      <c r="C136" s="12"/>
      <c r="D136" s="17"/>
      <c r="E136" s="17"/>
      <c r="F136" s="17"/>
    </row>
    <row r="137" spans="1:6" ht="25.5">
      <c r="A137" s="8"/>
      <c r="B137" s="48" t="s">
        <v>164</v>
      </c>
      <c r="C137" s="12" t="s">
        <v>39</v>
      </c>
      <c r="D137" s="17">
        <v>63.45</v>
      </c>
      <c r="E137" s="17"/>
      <c r="F137" s="17"/>
    </row>
    <row r="138" spans="1:6">
      <c r="A138" s="8"/>
      <c r="B138" s="15" t="s">
        <v>133</v>
      </c>
      <c r="C138" s="12"/>
      <c r="D138" s="17"/>
      <c r="E138" s="17"/>
      <c r="F138" s="17"/>
    </row>
    <row r="139" spans="1:6" ht="38.25">
      <c r="A139" s="8"/>
      <c r="B139" s="2" t="s">
        <v>150</v>
      </c>
      <c r="C139" s="38" t="s">
        <v>39</v>
      </c>
      <c r="D139" s="17">
        <f>(7*2.1*1+3*2.1*0.9+3*0.75*1.7)</f>
        <v>24.195</v>
      </c>
      <c r="E139" s="17"/>
      <c r="F139" s="17"/>
    </row>
    <row r="140" spans="1:6" ht="25.5">
      <c r="A140" s="8"/>
      <c r="B140" s="14" t="s">
        <v>55</v>
      </c>
      <c r="C140" s="12" t="s">
        <v>16</v>
      </c>
      <c r="D140" s="17">
        <v>7</v>
      </c>
      <c r="E140" s="17"/>
      <c r="F140" s="17"/>
    </row>
    <row r="141" spans="1:6">
      <c r="A141" s="8"/>
      <c r="B141" s="15" t="s">
        <v>56</v>
      </c>
      <c r="C141" s="12"/>
      <c r="D141" s="17"/>
      <c r="E141" s="17"/>
      <c r="F141" s="17"/>
    </row>
    <row r="142" spans="1:6">
      <c r="A142" s="8"/>
      <c r="B142" s="14" t="s">
        <v>57</v>
      </c>
      <c r="C142" s="12" t="s">
        <v>46</v>
      </c>
      <c r="D142" s="17">
        <v>1331.59</v>
      </c>
      <c r="E142" s="17"/>
      <c r="F142" s="17"/>
    </row>
    <row r="143" spans="1:6">
      <c r="A143" s="8"/>
      <c r="B143" s="14" t="s">
        <v>58</v>
      </c>
      <c r="C143" s="12" t="s">
        <v>46</v>
      </c>
      <c r="D143" s="17">
        <f>140+897.13</f>
        <v>1037.1300000000001</v>
      </c>
      <c r="E143" s="17"/>
      <c r="F143" s="17"/>
    </row>
    <row r="144" spans="1:6">
      <c r="A144" s="8"/>
      <c r="B144" s="14" t="s">
        <v>59</v>
      </c>
      <c r="C144" s="12" t="s">
        <v>46</v>
      </c>
      <c r="D144" s="17">
        <v>290</v>
      </c>
      <c r="E144" s="17"/>
      <c r="F144" s="17"/>
    </row>
    <row r="145" spans="1:6">
      <c r="A145" s="8"/>
      <c r="B145" s="14" t="s">
        <v>68</v>
      </c>
      <c r="C145" s="12" t="s">
        <v>14</v>
      </c>
      <c r="D145" s="17">
        <v>22.54</v>
      </c>
      <c r="E145" s="17"/>
      <c r="F145" s="17"/>
    </row>
    <row r="146" spans="1:6" ht="13.5" thickBot="1">
      <c r="A146" s="8"/>
      <c r="B146" s="14"/>
      <c r="C146" s="12"/>
      <c r="D146" s="17"/>
      <c r="E146" s="17"/>
      <c r="F146" s="17"/>
    </row>
    <row r="147" spans="1:6" ht="13.5" thickBot="1">
      <c r="A147" s="8"/>
      <c r="B147" s="29" t="s">
        <v>72</v>
      </c>
      <c r="C147" s="12"/>
      <c r="D147" s="17"/>
      <c r="E147" s="17"/>
      <c r="F147" s="17"/>
    </row>
    <row r="148" spans="1:6" ht="13.5" thickTop="1">
      <c r="A148" s="8"/>
      <c r="B148" s="15"/>
      <c r="C148" s="12"/>
      <c r="D148" s="17"/>
      <c r="E148" s="17"/>
      <c r="F148" s="17"/>
    </row>
    <row r="149" spans="1:6">
      <c r="A149" s="8"/>
      <c r="B149" s="15" t="s">
        <v>42</v>
      </c>
      <c r="C149" s="12"/>
      <c r="D149" s="17"/>
      <c r="E149" s="17"/>
      <c r="F149" s="17"/>
    </row>
    <row r="150" spans="1:6" ht="63.75">
      <c r="A150" s="8"/>
      <c r="B150" s="14" t="s">
        <v>160</v>
      </c>
      <c r="C150" s="47" t="s">
        <v>19</v>
      </c>
      <c r="D150" s="54">
        <v>7</v>
      </c>
      <c r="E150" s="17"/>
      <c r="F150" s="17"/>
    </row>
    <row r="151" spans="1:6" ht="25.5">
      <c r="A151" s="8"/>
      <c r="B151" s="14" t="s">
        <v>161</v>
      </c>
      <c r="C151" s="47" t="s">
        <v>19</v>
      </c>
      <c r="D151" s="54">
        <v>5</v>
      </c>
      <c r="E151" s="17"/>
      <c r="F151" s="17"/>
    </row>
    <row r="152" spans="1:6" ht="76.5">
      <c r="A152" s="8"/>
      <c r="B152" s="14" t="s">
        <v>162</v>
      </c>
      <c r="C152" s="47" t="s">
        <v>19</v>
      </c>
      <c r="D152" s="54">
        <v>2</v>
      </c>
      <c r="E152" s="17"/>
      <c r="F152" s="17"/>
    </row>
    <row r="153" spans="1:6">
      <c r="A153" s="8"/>
      <c r="B153" s="14" t="s">
        <v>43</v>
      </c>
      <c r="C153" s="12" t="s">
        <v>19</v>
      </c>
      <c r="D153" s="17">
        <v>3</v>
      </c>
      <c r="E153" s="17"/>
      <c r="F153" s="17"/>
    </row>
    <row r="154" spans="1:6">
      <c r="A154" s="8"/>
      <c r="B154" s="14" t="s">
        <v>44</v>
      </c>
      <c r="C154" s="12" t="s">
        <v>9</v>
      </c>
      <c r="D154" s="17">
        <v>2</v>
      </c>
      <c r="E154" s="17"/>
      <c r="F154" s="17"/>
    </row>
    <row r="155" spans="1:6">
      <c r="A155" s="8"/>
      <c r="B155" s="14" t="s">
        <v>45</v>
      </c>
      <c r="C155" s="12" t="s">
        <v>46</v>
      </c>
      <c r="D155" s="17">
        <v>106.67</v>
      </c>
      <c r="E155" s="17"/>
      <c r="F155" s="17"/>
    </row>
    <row r="156" spans="1:6">
      <c r="A156" s="8"/>
      <c r="B156" s="15" t="s">
        <v>47</v>
      </c>
      <c r="C156" s="12"/>
      <c r="D156" s="17"/>
      <c r="E156" s="17"/>
      <c r="F156" s="17"/>
    </row>
    <row r="157" spans="1:6">
      <c r="A157" s="8"/>
      <c r="B157" s="14" t="s">
        <v>48</v>
      </c>
      <c r="C157" s="12" t="s">
        <v>49</v>
      </c>
      <c r="D157" s="17">
        <f>(270.92+114.5+25)*1.072</f>
        <v>439.97024000000005</v>
      </c>
      <c r="E157" s="17"/>
      <c r="F157" s="17"/>
    </row>
    <row r="158" spans="1:6">
      <c r="A158" s="8"/>
      <c r="B158" s="14" t="s">
        <v>50</v>
      </c>
      <c r="C158" s="12"/>
      <c r="D158" s="17"/>
      <c r="E158" s="17"/>
      <c r="F158" s="17"/>
    </row>
    <row r="159" spans="1:6" ht="25.5">
      <c r="A159" s="8"/>
      <c r="B159" s="14" t="s">
        <v>165</v>
      </c>
      <c r="C159" s="12" t="s">
        <v>39</v>
      </c>
      <c r="D159" s="17">
        <v>95.54</v>
      </c>
      <c r="E159" s="17"/>
      <c r="F159" s="17"/>
    </row>
    <row r="160" spans="1:6">
      <c r="A160" s="8"/>
      <c r="B160" s="15" t="s">
        <v>52</v>
      </c>
      <c r="C160" s="12"/>
      <c r="D160" s="17"/>
      <c r="E160" s="17"/>
      <c r="F160" s="17"/>
    </row>
    <row r="161" spans="1:6" ht="25.5">
      <c r="A161" s="8"/>
      <c r="B161" s="48" t="s">
        <v>164</v>
      </c>
      <c r="C161" s="12" t="s">
        <v>39</v>
      </c>
      <c r="D161" s="17">
        <v>59.5</v>
      </c>
      <c r="E161" s="17"/>
      <c r="F161" s="17"/>
    </row>
    <row r="162" spans="1:6" ht="25.5">
      <c r="A162" s="8"/>
      <c r="B162" s="15" t="s">
        <v>54</v>
      </c>
      <c r="C162" s="12"/>
      <c r="D162" s="17"/>
      <c r="E162" s="17"/>
      <c r="F162" s="17"/>
    </row>
    <row r="163" spans="1:6" ht="38.25">
      <c r="A163" s="7"/>
      <c r="B163" s="2" t="s">
        <v>150</v>
      </c>
      <c r="C163" s="38" t="s">
        <v>39</v>
      </c>
      <c r="D163" s="17">
        <f>(7*2.1*1+3*2.1*0.9+3*0.75*1.7)</f>
        <v>24.195</v>
      </c>
      <c r="E163" s="17"/>
      <c r="F163" s="17"/>
    </row>
    <row r="164" spans="1:6" ht="25.5">
      <c r="A164" s="7"/>
      <c r="B164" s="14" t="s">
        <v>55</v>
      </c>
      <c r="C164" s="12" t="s">
        <v>16</v>
      </c>
      <c r="D164" s="17">
        <v>7</v>
      </c>
      <c r="E164" s="17"/>
      <c r="F164" s="17"/>
    </row>
    <row r="165" spans="1:6">
      <c r="A165" s="7"/>
      <c r="B165" s="15" t="s">
        <v>56</v>
      </c>
      <c r="C165" s="12"/>
      <c r="D165" s="17"/>
      <c r="E165" s="17"/>
      <c r="F165" s="17"/>
    </row>
    <row r="166" spans="1:6">
      <c r="A166" s="7"/>
      <c r="B166" s="14" t="s">
        <v>57</v>
      </c>
      <c r="C166" s="12" t="s">
        <v>46</v>
      </c>
      <c r="D166" s="17">
        <v>1205.6199999999999</v>
      </c>
      <c r="E166" s="17"/>
      <c r="F166" s="17"/>
    </row>
    <row r="167" spans="1:6">
      <c r="A167" s="7"/>
      <c r="B167" s="14" t="s">
        <v>58</v>
      </c>
      <c r="C167" s="12" t="s">
        <v>46</v>
      </c>
      <c r="D167" s="17">
        <v>865</v>
      </c>
      <c r="E167" s="17"/>
      <c r="F167" s="17"/>
    </row>
    <row r="168" spans="1:6">
      <c r="A168" s="7"/>
      <c r="B168" s="14" t="s">
        <v>59</v>
      </c>
      <c r="C168" s="12" t="s">
        <v>39</v>
      </c>
      <c r="D168" s="17">
        <f>340.002+315.13</f>
        <v>655.13200000000006</v>
      </c>
      <c r="E168" s="17"/>
      <c r="F168" s="17"/>
    </row>
    <row r="169" spans="1:6">
      <c r="A169" s="7"/>
      <c r="B169" s="14" t="s">
        <v>60</v>
      </c>
      <c r="C169" s="12" t="s">
        <v>39</v>
      </c>
      <c r="D169" s="17">
        <v>123.4</v>
      </c>
      <c r="E169" s="17"/>
      <c r="F169" s="17"/>
    </row>
    <row r="170" spans="1:6" s="34" customFormat="1" ht="13.5" thickBot="1">
      <c r="A170" s="35"/>
      <c r="B170" s="14"/>
      <c r="C170" s="38"/>
      <c r="D170" s="17"/>
      <c r="E170" s="17"/>
      <c r="F170" s="17"/>
    </row>
    <row r="171" spans="1:6" ht="13.5" thickBot="1">
      <c r="A171" s="7"/>
      <c r="B171" s="28" t="s">
        <v>61</v>
      </c>
      <c r="C171" s="12"/>
      <c r="D171" s="17"/>
      <c r="E171" s="17"/>
      <c r="F171" s="17"/>
    </row>
    <row r="172" spans="1:6" ht="13.5" thickTop="1">
      <c r="A172" s="7"/>
      <c r="B172" s="15" t="s">
        <v>41</v>
      </c>
      <c r="C172" s="12"/>
      <c r="D172" s="17"/>
      <c r="E172" s="17"/>
      <c r="F172" s="17"/>
    </row>
    <row r="173" spans="1:6">
      <c r="A173" s="7"/>
      <c r="B173" s="14" t="s">
        <v>63</v>
      </c>
      <c r="C173" s="12" t="s">
        <v>46</v>
      </c>
      <c r="D173" s="17">
        <v>22.54</v>
      </c>
      <c r="E173" s="17"/>
      <c r="F173" s="17"/>
    </row>
    <row r="174" spans="1:6">
      <c r="A174" s="7"/>
      <c r="B174" s="15" t="s">
        <v>42</v>
      </c>
      <c r="C174" s="12"/>
      <c r="D174" s="17"/>
      <c r="E174" s="17"/>
      <c r="F174" s="17"/>
    </row>
    <row r="175" spans="1:6" ht="63.75">
      <c r="A175" s="7"/>
      <c r="B175" s="14" t="s">
        <v>160</v>
      </c>
      <c r="C175" s="47" t="s">
        <v>19</v>
      </c>
      <c r="D175" s="54">
        <v>7</v>
      </c>
      <c r="E175" s="17"/>
      <c r="F175" s="17"/>
    </row>
    <row r="176" spans="1:6" ht="25.5">
      <c r="A176" s="7"/>
      <c r="B176" s="14" t="s">
        <v>161</v>
      </c>
      <c r="C176" s="47" t="s">
        <v>19</v>
      </c>
      <c r="D176" s="54">
        <v>2</v>
      </c>
      <c r="E176" s="17"/>
      <c r="F176" s="17"/>
    </row>
    <row r="177" spans="1:6" ht="76.5">
      <c r="A177" s="7"/>
      <c r="B177" s="14" t="s">
        <v>162</v>
      </c>
      <c r="C177" s="47" t="s">
        <v>19</v>
      </c>
      <c r="D177" s="54">
        <v>1</v>
      </c>
      <c r="E177" s="17"/>
      <c r="F177" s="17"/>
    </row>
    <row r="178" spans="1:6">
      <c r="A178" s="7"/>
      <c r="B178" s="14" t="s">
        <v>44</v>
      </c>
      <c r="C178" s="12" t="s">
        <v>9</v>
      </c>
      <c r="D178" s="17">
        <v>2</v>
      </c>
      <c r="E178" s="17"/>
      <c r="F178" s="17"/>
    </row>
    <row r="179" spans="1:6">
      <c r="A179" s="7"/>
      <c r="B179" s="14" t="s">
        <v>45</v>
      </c>
      <c r="C179" s="12" t="s">
        <v>46</v>
      </c>
      <c r="D179" s="17">
        <v>106.67</v>
      </c>
      <c r="E179" s="17"/>
      <c r="F179" s="17"/>
    </row>
    <row r="180" spans="1:6">
      <c r="A180" s="7"/>
      <c r="B180" s="15" t="s">
        <v>65</v>
      </c>
      <c r="C180" s="12"/>
      <c r="D180" s="17"/>
      <c r="E180" s="17"/>
      <c r="F180" s="17"/>
    </row>
    <row r="181" spans="1:6">
      <c r="A181" s="7"/>
      <c r="B181" s="14" t="s">
        <v>66</v>
      </c>
      <c r="C181" s="12" t="s">
        <v>67</v>
      </c>
      <c r="D181" s="17">
        <f>29.7*0.35</f>
        <v>10.395</v>
      </c>
      <c r="E181" s="17"/>
      <c r="F181" s="17"/>
    </row>
    <row r="182" spans="1:6">
      <c r="A182" s="7"/>
      <c r="B182" s="14" t="s">
        <v>48</v>
      </c>
      <c r="C182" s="12" t="s">
        <v>49</v>
      </c>
      <c r="D182" s="17">
        <f>(270.92+114.5+25)*1.072</f>
        <v>439.97024000000005</v>
      </c>
      <c r="E182" s="17"/>
      <c r="F182" s="17"/>
    </row>
    <row r="183" spans="1:6">
      <c r="A183" s="7"/>
      <c r="B183" s="15" t="s">
        <v>52</v>
      </c>
      <c r="C183" s="12"/>
      <c r="D183" s="17"/>
      <c r="E183" s="17"/>
      <c r="F183" s="17"/>
    </row>
    <row r="184" spans="1:6" ht="25.5">
      <c r="A184" s="7"/>
      <c r="B184" s="48" t="s">
        <v>164</v>
      </c>
      <c r="C184" s="12" t="s">
        <v>39</v>
      </c>
      <c r="D184" s="17">
        <v>63.45</v>
      </c>
      <c r="E184" s="17"/>
      <c r="F184" s="17"/>
    </row>
    <row r="185" spans="1:6" ht="25.5">
      <c r="A185" s="7"/>
      <c r="B185" s="15" t="s">
        <v>54</v>
      </c>
      <c r="C185" s="12"/>
      <c r="D185" s="17"/>
      <c r="E185" s="17"/>
      <c r="F185" s="17"/>
    </row>
    <row r="186" spans="1:6" ht="38.25">
      <c r="A186" s="7"/>
      <c r="B186" s="2" t="s">
        <v>150</v>
      </c>
      <c r="C186" s="38" t="s">
        <v>39</v>
      </c>
      <c r="D186" s="17">
        <f>(7*2.1*1+3*2.1*0.9+3*0.75*1.7)</f>
        <v>24.195</v>
      </c>
      <c r="E186" s="17"/>
      <c r="F186" s="17"/>
    </row>
    <row r="187" spans="1:6" ht="25.5">
      <c r="A187" s="7"/>
      <c r="B187" s="14" t="s">
        <v>55</v>
      </c>
      <c r="C187" s="12" t="s">
        <v>16</v>
      </c>
      <c r="D187" s="17">
        <v>7</v>
      </c>
      <c r="E187" s="17"/>
      <c r="F187" s="17"/>
    </row>
    <row r="188" spans="1:6">
      <c r="A188" s="7"/>
      <c r="B188" s="15" t="s">
        <v>56</v>
      </c>
      <c r="C188" s="12"/>
      <c r="D188" s="17"/>
      <c r="E188" s="17"/>
      <c r="F188" s="17"/>
    </row>
    <row r="189" spans="1:6">
      <c r="A189" s="7"/>
      <c r="B189" s="14" t="s">
        <v>57</v>
      </c>
      <c r="C189" s="12" t="s">
        <v>46</v>
      </c>
      <c r="D189" s="17">
        <v>1331.59</v>
      </c>
      <c r="E189" s="17"/>
      <c r="F189" s="17"/>
    </row>
    <row r="190" spans="1:6">
      <c r="A190" s="7"/>
      <c r="B190" s="14" t="s">
        <v>58</v>
      </c>
      <c r="C190" s="12" t="s">
        <v>46</v>
      </c>
      <c r="D190" s="17">
        <f>140+897.13</f>
        <v>1037.1300000000001</v>
      </c>
      <c r="E190" s="17"/>
      <c r="F190" s="17"/>
    </row>
    <row r="191" spans="1:6">
      <c r="A191" s="7"/>
      <c r="B191" s="14" t="s">
        <v>59</v>
      </c>
      <c r="C191" s="12" t="s">
        <v>46</v>
      </c>
      <c r="D191" s="17">
        <v>290</v>
      </c>
      <c r="E191" s="17"/>
      <c r="F191" s="17"/>
    </row>
    <row r="192" spans="1:6">
      <c r="A192" s="7"/>
      <c r="B192" s="14" t="s">
        <v>68</v>
      </c>
      <c r="C192" s="12" t="s">
        <v>14</v>
      </c>
      <c r="D192" s="17">
        <v>22.54</v>
      </c>
      <c r="E192" s="17"/>
      <c r="F192" s="17"/>
    </row>
    <row r="193" spans="1:6" s="34" customFormat="1" ht="13.5" thickBot="1">
      <c r="A193" s="35"/>
      <c r="B193" s="14"/>
      <c r="C193" s="38"/>
      <c r="D193" s="17"/>
      <c r="E193" s="17"/>
      <c r="F193" s="17"/>
    </row>
    <row r="194" spans="1:6" ht="13.5" thickBot="1">
      <c r="A194" s="7"/>
      <c r="B194" s="28" t="s">
        <v>69</v>
      </c>
      <c r="C194" s="12"/>
      <c r="D194" s="17"/>
      <c r="E194" s="17"/>
      <c r="F194" s="17"/>
    </row>
    <row r="195" spans="1:6" ht="13.5" thickTop="1">
      <c r="A195" s="7"/>
      <c r="B195" s="15" t="s">
        <v>41</v>
      </c>
      <c r="C195" s="12"/>
      <c r="D195" s="17"/>
      <c r="E195" s="17"/>
      <c r="F195" s="17"/>
    </row>
    <row r="196" spans="1:6">
      <c r="A196" s="7"/>
      <c r="B196" s="14" t="s">
        <v>63</v>
      </c>
      <c r="C196" s="12" t="s">
        <v>46</v>
      </c>
      <c r="D196" s="17">
        <v>22.54</v>
      </c>
      <c r="E196" s="17"/>
      <c r="F196" s="17"/>
    </row>
    <row r="197" spans="1:6">
      <c r="A197" s="7"/>
      <c r="B197" s="15" t="s">
        <v>42</v>
      </c>
      <c r="C197" s="12"/>
      <c r="D197" s="17"/>
      <c r="E197" s="17"/>
      <c r="F197" s="17"/>
    </row>
    <row r="198" spans="1:6" ht="63.75">
      <c r="A198" s="7"/>
      <c r="B198" s="14" t="s">
        <v>160</v>
      </c>
      <c r="C198" s="47" t="s">
        <v>19</v>
      </c>
      <c r="D198" s="54">
        <v>7</v>
      </c>
      <c r="E198" s="17"/>
      <c r="F198" s="17"/>
    </row>
    <row r="199" spans="1:6" ht="25.5">
      <c r="A199" s="7"/>
      <c r="B199" s="14" t="s">
        <v>161</v>
      </c>
      <c r="C199" s="47" t="s">
        <v>19</v>
      </c>
      <c r="D199" s="54">
        <v>5</v>
      </c>
      <c r="E199" s="17"/>
      <c r="F199" s="17"/>
    </row>
    <row r="200" spans="1:6" ht="76.5">
      <c r="A200" s="7"/>
      <c r="B200" s="14" t="s">
        <v>162</v>
      </c>
      <c r="C200" s="47" t="s">
        <v>19</v>
      </c>
      <c r="D200" s="54">
        <v>2</v>
      </c>
      <c r="E200" s="17"/>
      <c r="F200" s="17"/>
    </row>
    <row r="201" spans="1:6" ht="25.5">
      <c r="A201" s="7"/>
      <c r="B201" s="14" t="s">
        <v>64</v>
      </c>
      <c r="C201" s="12" t="s">
        <v>9</v>
      </c>
      <c r="D201" s="17">
        <v>1</v>
      </c>
      <c r="E201" s="17"/>
      <c r="F201" s="17"/>
    </row>
    <row r="202" spans="1:6">
      <c r="A202" s="7"/>
      <c r="B202" s="14" t="s">
        <v>44</v>
      </c>
      <c r="C202" s="12" t="s">
        <v>9</v>
      </c>
      <c r="D202" s="17">
        <v>2</v>
      </c>
      <c r="E202" s="17"/>
      <c r="F202" s="17"/>
    </row>
    <row r="203" spans="1:6">
      <c r="A203" s="7"/>
      <c r="B203" s="14" t="s">
        <v>45</v>
      </c>
      <c r="C203" s="12" t="s">
        <v>46</v>
      </c>
      <c r="D203" s="17">
        <v>106.67</v>
      </c>
      <c r="E203" s="17"/>
      <c r="F203" s="17"/>
    </row>
    <row r="204" spans="1:6" s="34" customFormat="1">
      <c r="A204" s="35"/>
      <c r="B204" s="45" t="s">
        <v>176</v>
      </c>
      <c r="C204" s="38"/>
      <c r="D204" s="51"/>
      <c r="E204" s="17"/>
      <c r="F204" s="17"/>
    </row>
    <row r="205" spans="1:6" s="34" customFormat="1">
      <c r="A205" s="35"/>
      <c r="B205" s="49" t="s">
        <v>173</v>
      </c>
      <c r="C205" s="50" t="s">
        <v>14</v>
      </c>
      <c r="D205" s="57">
        <v>396.58</v>
      </c>
      <c r="E205" s="17"/>
      <c r="F205" s="17"/>
    </row>
    <row r="206" spans="1:6" s="34" customFormat="1">
      <c r="A206" s="35"/>
      <c r="B206" s="2" t="s">
        <v>175</v>
      </c>
      <c r="C206" s="4" t="s">
        <v>14</v>
      </c>
      <c r="D206" s="57">
        <v>396.58</v>
      </c>
      <c r="E206" s="17"/>
      <c r="F206" s="17"/>
    </row>
    <row r="207" spans="1:6">
      <c r="A207" s="7"/>
      <c r="B207" s="15" t="s">
        <v>65</v>
      </c>
      <c r="C207" s="12"/>
      <c r="D207" s="17"/>
      <c r="E207" s="17"/>
      <c r="F207" s="17"/>
    </row>
    <row r="208" spans="1:6">
      <c r="A208" s="7"/>
      <c r="B208" s="14" t="s">
        <v>66</v>
      </c>
      <c r="C208" s="12" t="s">
        <v>67</v>
      </c>
      <c r="D208" s="17">
        <f>29.7*0.35</f>
        <v>10.395</v>
      </c>
      <c r="E208" s="17"/>
      <c r="F208" s="17"/>
    </row>
    <row r="209" spans="1:6">
      <c r="A209" s="7"/>
      <c r="B209" s="14" t="s">
        <v>48</v>
      </c>
      <c r="C209" s="12" t="s">
        <v>49</v>
      </c>
      <c r="D209" s="17">
        <f>(270.92+114.5+25)*1.072</f>
        <v>439.97024000000005</v>
      </c>
      <c r="E209" s="17"/>
      <c r="F209" s="17"/>
    </row>
    <row r="210" spans="1:6">
      <c r="A210" s="7"/>
      <c r="B210" s="15" t="s">
        <v>52</v>
      </c>
      <c r="C210" s="12"/>
      <c r="D210" s="17"/>
      <c r="E210" s="17"/>
      <c r="F210" s="17"/>
    </row>
    <row r="211" spans="1:6" ht="25.5">
      <c r="A211" s="7"/>
      <c r="B211" s="48" t="s">
        <v>164</v>
      </c>
      <c r="C211" s="12" t="s">
        <v>39</v>
      </c>
      <c r="D211" s="17">
        <v>63.45</v>
      </c>
      <c r="E211" s="17"/>
      <c r="F211" s="17"/>
    </row>
    <row r="212" spans="1:6">
      <c r="A212" s="7"/>
      <c r="B212" s="15" t="s">
        <v>134</v>
      </c>
      <c r="C212" s="12"/>
      <c r="D212" s="17"/>
      <c r="E212" s="17"/>
      <c r="F212" s="17"/>
    </row>
    <row r="213" spans="1:6" ht="38.25">
      <c r="A213" s="7"/>
      <c r="B213" s="2" t="s">
        <v>150</v>
      </c>
      <c r="C213" s="38" t="s">
        <v>39</v>
      </c>
      <c r="D213" s="17">
        <f>(7*2.1*1+3*2.1*0.9+3*0.75*1.7)</f>
        <v>24.195</v>
      </c>
      <c r="E213" s="17"/>
      <c r="F213" s="17"/>
    </row>
    <row r="214" spans="1:6" ht="25.5">
      <c r="A214" s="7"/>
      <c r="B214" s="14" t="s">
        <v>55</v>
      </c>
      <c r="C214" s="12" t="s">
        <v>16</v>
      </c>
      <c r="D214" s="17">
        <v>7</v>
      </c>
      <c r="E214" s="17"/>
      <c r="F214" s="17"/>
    </row>
    <row r="215" spans="1:6">
      <c r="A215" s="7"/>
      <c r="B215" s="15" t="s">
        <v>56</v>
      </c>
      <c r="C215" s="12"/>
      <c r="D215" s="17"/>
      <c r="E215" s="17"/>
      <c r="F215" s="17"/>
    </row>
    <row r="216" spans="1:6">
      <c r="A216" s="7"/>
      <c r="B216" s="14" t="s">
        <v>57</v>
      </c>
      <c r="C216" s="12" t="s">
        <v>46</v>
      </c>
      <c r="D216" s="17">
        <v>1331.59</v>
      </c>
      <c r="E216" s="17"/>
      <c r="F216" s="17"/>
    </row>
    <row r="217" spans="1:6">
      <c r="A217" s="7"/>
      <c r="B217" s="14" t="s">
        <v>58</v>
      </c>
      <c r="C217" s="12" t="s">
        <v>46</v>
      </c>
      <c r="D217" s="17">
        <f>140+897.13</f>
        <v>1037.1300000000001</v>
      </c>
      <c r="E217" s="17"/>
      <c r="F217" s="17"/>
    </row>
    <row r="218" spans="1:6">
      <c r="A218" s="7"/>
      <c r="B218" s="14" t="s">
        <v>59</v>
      </c>
      <c r="C218" s="12" t="s">
        <v>46</v>
      </c>
      <c r="D218" s="17">
        <v>290</v>
      </c>
      <c r="E218" s="17"/>
      <c r="F218" s="17"/>
    </row>
    <row r="219" spans="1:6">
      <c r="A219" s="7"/>
      <c r="B219" s="14" t="s">
        <v>68</v>
      </c>
      <c r="C219" s="12" t="s">
        <v>14</v>
      </c>
      <c r="D219" s="17">
        <v>22.54</v>
      </c>
      <c r="E219" s="17"/>
      <c r="F219" s="17"/>
    </row>
    <row r="220" spans="1:6">
      <c r="A220" s="7"/>
      <c r="B220" s="15" t="s">
        <v>70</v>
      </c>
      <c r="C220" s="12"/>
      <c r="D220" s="17"/>
      <c r="E220" s="17"/>
      <c r="F220" s="17"/>
    </row>
    <row r="221" spans="1:6">
      <c r="A221" s="7"/>
      <c r="B221" s="49" t="s">
        <v>173</v>
      </c>
      <c r="C221" s="12" t="s">
        <v>14</v>
      </c>
      <c r="D221" s="17">
        <v>396.58</v>
      </c>
      <c r="E221" s="17"/>
      <c r="F221" s="17"/>
    </row>
    <row r="222" spans="1:6">
      <c r="A222" s="7"/>
      <c r="B222" s="14" t="s">
        <v>71</v>
      </c>
      <c r="C222" s="12" t="s">
        <v>39</v>
      </c>
      <c r="D222" s="17">
        <v>396.58</v>
      </c>
      <c r="E222" s="17"/>
      <c r="F222" s="17"/>
    </row>
    <row r="223" spans="1:6" s="34" customFormat="1" ht="13.5" thickBot="1">
      <c r="A223" s="35"/>
      <c r="B223" s="14"/>
      <c r="C223" s="38"/>
      <c r="D223" s="17"/>
      <c r="E223" s="17"/>
      <c r="F223" s="17"/>
    </row>
    <row r="224" spans="1:6" ht="13.5" thickBot="1">
      <c r="A224" s="7"/>
      <c r="B224" s="29" t="s">
        <v>73</v>
      </c>
      <c r="C224" s="12"/>
      <c r="D224" s="17"/>
      <c r="E224" s="17"/>
      <c r="F224" s="17"/>
    </row>
    <row r="225" spans="1:6" ht="13.5" thickTop="1">
      <c r="A225" s="7"/>
      <c r="B225" s="15"/>
      <c r="C225" s="12"/>
      <c r="D225" s="17"/>
      <c r="E225" s="17"/>
      <c r="F225" s="17"/>
    </row>
    <row r="226" spans="1:6">
      <c r="A226" s="7"/>
      <c r="B226" s="15" t="s">
        <v>42</v>
      </c>
      <c r="C226" s="12"/>
      <c r="D226" s="17"/>
      <c r="E226" s="17"/>
      <c r="F226" s="17"/>
    </row>
    <row r="227" spans="1:6" ht="63.75">
      <c r="A227" s="7"/>
      <c r="B227" s="14" t="s">
        <v>160</v>
      </c>
      <c r="C227" s="47" t="s">
        <v>19</v>
      </c>
      <c r="D227" s="54">
        <v>7</v>
      </c>
      <c r="E227" s="17"/>
      <c r="F227" s="17"/>
    </row>
    <row r="228" spans="1:6" ht="25.5">
      <c r="A228" s="7"/>
      <c r="B228" s="14" t="s">
        <v>161</v>
      </c>
      <c r="C228" s="47" t="s">
        <v>19</v>
      </c>
      <c r="D228" s="54">
        <v>5</v>
      </c>
      <c r="E228" s="17"/>
      <c r="F228" s="17"/>
    </row>
    <row r="229" spans="1:6" ht="76.5">
      <c r="A229" s="7"/>
      <c r="B229" s="14" t="s">
        <v>162</v>
      </c>
      <c r="C229" s="47" t="s">
        <v>19</v>
      </c>
      <c r="D229" s="54">
        <v>2</v>
      </c>
      <c r="E229" s="17"/>
      <c r="F229" s="17"/>
    </row>
    <row r="230" spans="1:6">
      <c r="A230" s="7"/>
      <c r="B230" s="14" t="s">
        <v>43</v>
      </c>
      <c r="C230" s="12" t="s">
        <v>19</v>
      </c>
      <c r="D230" s="17">
        <v>3</v>
      </c>
      <c r="E230" s="17"/>
      <c r="F230" s="17"/>
    </row>
    <row r="231" spans="1:6">
      <c r="A231" s="7"/>
      <c r="B231" s="14" t="s">
        <v>44</v>
      </c>
      <c r="C231" s="12" t="s">
        <v>9</v>
      </c>
      <c r="D231" s="17">
        <v>2</v>
      </c>
      <c r="E231" s="17"/>
      <c r="F231" s="17"/>
    </row>
    <row r="232" spans="1:6">
      <c r="A232" s="7"/>
      <c r="B232" s="14" t="s">
        <v>45</v>
      </c>
      <c r="C232" s="12" t="s">
        <v>46</v>
      </c>
      <c r="D232" s="17">
        <v>106.67</v>
      </c>
      <c r="E232" s="17"/>
      <c r="F232" s="17"/>
    </row>
    <row r="233" spans="1:6">
      <c r="A233" s="7"/>
      <c r="B233" s="15" t="s">
        <v>47</v>
      </c>
      <c r="C233" s="12"/>
      <c r="D233" s="17"/>
      <c r="E233" s="17"/>
      <c r="F233" s="17"/>
    </row>
    <row r="234" spans="1:6">
      <c r="A234" s="7"/>
      <c r="B234" s="14" t="s">
        <v>48</v>
      </c>
      <c r="C234" s="12" t="s">
        <v>49</v>
      </c>
      <c r="D234" s="17">
        <f>(270.92+114.5+25)*1.072</f>
        <v>439.97024000000005</v>
      </c>
      <c r="E234" s="17"/>
      <c r="F234" s="17"/>
    </row>
    <row r="235" spans="1:6">
      <c r="A235" s="7"/>
      <c r="B235" s="14" t="s">
        <v>50</v>
      </c>
      <c r="C235" s="12"/>
      <c r="D235" s="17"/>
      <c r="E235" s="17"/>
      <c r="F235" s="17"/>
    </row>
    <row r="236" spans="1:6" ht="25.5">
      <c r="A236" s="7"/>
      <c r="B236" s="14" t="s">
        <v>165</v>
      </c>
      <c r="C236" s="12" t="s">
        <v>39</v>
      </c>
      <c r="D236" s="17">
        <v>95.54</v>
      </c>
      <c r="E236" s="17"/>
      <c r="F236" s="17"/>
    </row>
    <row r="237" spans="1:6">
      <c r="A237" s="7"/>
      <c r="B237" s="15" t="s">
        <v>52</v>
      </c>
      <c r="C237" s="12"/>
      <c r="D237" s="17"/>
      <c r="E237" s="17"/>
      <c r="F237" s="17"/>
    </row>
    <row r="238" spans="1:6" ht="25.5">
      <c r="A238" s="7"/>
      <c r="B238" s="48" t="s">
        <v>164</v>
      </c>
      <c r="C238" s="12" t="s">
        <v>39</v>
      </c>
      <c r="D238" s="17">
        <v>59.5</v>
      </c>
      <c r="E238" s="17"/>
      <c r="F238" s="17"/>
    </row>
    <row r="239" spans="1:6" ht="25.5">
      <c r="A239" s="7"/>
      <c r="B239" s="15" t="s">
        <v>54</v>
      </c>
      <c r="C239" s="12"/>
      <c r="D239" s="17"/>
      <c r="E239" s="17"/>
      <c r="F239" s="17"/>
    </row>
    <row r="240" spans="1:6" ht="38.25">
      <c r="A240" s="7"/>
      <c r="B240" s="2" t="s">
        <v>150</v>
      </c>
      <c r="C240" s="38" t="s">
        <v>39</v>
      </c>
      <c r="D240" s="17">
        <f>(7*2.1*1+3*2.1*0.9+3*0.75*1.7)</f>
        <v>24.195</v>
      </c>
      <c r="E240" s="17"/>
      <c r="F240" s="17"/>
    </row>
    <row r="241" spans="1:6" ht="25.5">
      <c r="A241" s="7"/>
      <c r="B241" s="14" t="s">
        <v>55</v>
      </c>
      <c r="C241" s="12" t="s">
        <v>16</v>
      </c>
      <c r="D241" s="17">
        <v>7</v>
      </c>
      <c r="E241" s="17"/>
      <c r="F241" s="17"/>
    </row>
    <row r="242" spans="1:6">
      <c r="A242" s="7"/>
      <c r="B242" s="15" t="s">
        <v>56</v>
      </c>
      <c r="C242" s="12"/>
      <c r="D242" s="17"/>
      <c r="E242" s="17"/>
      <c r="F242" s="17"/>
    </row>
    <row r="243" spans="1:6">
      <c r="A243" s="7"/>
      <c r="B243" s="14" t="s">
        <v>57</v>
      </c>
      <c r="C243" s="12" t="s">
        <v>46</v>
      </c>
      <c r="D243" s="17">
        <v>1205.6199999999999</v>
      </c>
      <c r="E243" s="17"/>
      <c r="F243" s="17"/>
    </row>
    <row r="244" spans="1:6">
      <c r="A244" s="7"/>
      <c r="B244" s="14" t="s">
        <v>58</v>
      </c>
      <c r="C244" s="12" t="s">
        <v>46</v>
      </c>
      <c r="D244" s="17">
        <v>865</v>
      </c>
      <c r="E244" s="17"/>
      <c r="F244" s="17"/>
    </row>
    <row r="245" spans="1:6">
      <c r="A245" s="7"/>
      <c r="B245" s="14" t="s">
        <v>59</v>
      </c>
      <c r="C245" s="12" t="s">
        <v>39</v>
      </c>
      <c r="D245" s="17">
        <f>340.002+315.13</f>
        <v>655.13200000000006</v>
      </c>
      <c r="E245" s="17"/>
      <c r="F245" s="17"/>
    </row>
    <row r="246" spans="1:6">
      <c r="A246" s="7"/>
      <c r="B246" s="14" t="s">
        <v>60</v>
      </c>
      <c r="C246" s="12" t="s">
        <v>39</v>
      </c>
      <c r="D246" s="17">
        <v>123.4</v>
      </c>
      <c r="E246" s="17"/>
      <c r="F246" s="17"/>
    </row>
    <row r="247" spans="1:6" s="34" customFormat="1" ht="13.5" thickBot="1">
      <c r="A247" s="35"/>
      <c r="B247" s="14"/>
      <c r="C247" s="38"/>
      <c r="D247" s="17"/>
      <c r="E247" s="17"/>
      <c r="F247" s="17"/>
    </row>
    <row r="248" spans="1:6" ht="13.5" thickBot="1">
      <c r="A248" s="7"/>
      <c r="B248" s="28" t="s">
        <v>61</v>
      </c>
      <c r="C248" s="12"/>
      <c r="D248" s="17"/>
      <c r="E248" s="17"/>
      <c r="F248" s="17"/>
    </row>
    <row r="249" spans="1:6" ht="13.5" thickTop="1">
      <c r="A249" s="7"/>
      <c r="B249" s="15" t="s">
        <v>74</v>
      </c>
      <c r="C249" s="12"/>
      <c r="D249" s="17"/>
      <c r="E249" s="17"/>
      <c r="F249" s="17"/>
    </row>
    <row r="250" spans="1:6">
      <c r="A250" s="7"/>
      <c r="B250" s="14" t="s">
        <v>63</v>
      </c>
      <c r="C250" s="12" t="s">
        <v>46</v>
      </c>
      <c r="D250" s="17">
        <v>22.54</v>
      </c>
      <c r="E250" s="17"/>
      <c r="F250" s="17"/>
    </row>
    <row r="251" spans="1:6">
      <c r="A251" s="7"/>
      <c r="B251" s="15" t="s">
        <v>42</v>
      </c>
      <c r="C251" s="12"/>
      <c r="D251" s="17"/>
      <c r="E251" s="17"/>
      <c r="F251" s="17"/>
    </row>
    <row r="252" spans="1:6" ht="63.75">
      <c r="A252" s="7"/>
      <c r="B252" s="14" t="s">
        <v>160</v>
      </c>
      <c r="C252" s="47" t="s">
        <v>19</v>
      </c>
      <c r="D252" s="54">
        <v>7</v>
      </c>
      <c r="E252" s="17"/>
      <c r="F252" s="17"/>
    </row>
    <row r="253" spans="1:6" ht="25.5">
      <c r="A253" s="7"/>
      <c r="B253" s="14" t="s">
        <v>161</v>
      </c>
      <c r="C253" s="47" t="s">
        <v>19</v>
      </c>
      <c r="D253" s="54">
        <v>5</v>
      </c>
      <c r="E253" s="17"/>
      <c r="F253" s="17"/>
    </row>
    <row r="254" spans="1:6" ht="76.5">
      <c r="A254" s="7"/>
      <c r="B254" s="14" t="s">
        <v>162</v>
      </c>
      <c r="C254" s="47" t="s">
        <v>19</v>
      </c>
      <c r="D254" s="54">
        <v>2</v>
      </c>
      <c r="E254" s="17"/>
      <c r="F254" s="17"/>
    </row>
    <row r="255" spans="1:6" ht="25.5">
      <c r="A255" s="7"/>
      <c r="B255" s="14" t="s">
        <v>64</v>
      </c>
      <c r="C255" s="12" t="s">
        <v>9</v>
      </c>
      <c r="D255" s="17">
        <v>1</v>
      </c>
      <c r="E255" s="17"/>
      <c r="F255" s="17"/>
    </row>
    <row r="256" spans="1:6">
      <c r="A256" s="7"/>
      <c r="B256" s="14" t="s">
        <v>44</v>
      </c>
      <c r="C256" s="12" t="s">
        <v>9</v>
      </c>
      <c r="D256" s="17">
        <v>2</v>
      </c>
      <c r="E256" s="17"/>
      <c r="F256" s="17"/>
    </row>
    <row r="257" spans="1:6">
      <c r="A257" s="7"/>
      <c r="B257" s="14" t="s">
        <v>45</v>
      </c>
      <c r="C257" s="12" t="s">
        <v>46</v>
      </c>
      <c r="D257" s="17">
        <v>106.67</v>
      </c>
      <c r="E257" s="17"/>
      <c r="F257" s="17"/>
    </row>
    <row r="258" spans="1:6" s="34" customFormat="1">
      <c r="A258" s="35"/>
      <c r="B258" s="15" t="s">
        <v>70</v>
      </c>
      <c r="C258" s="38"/>
      <c r="D258" s="17"/>
      <c r="E258" s="17"/>
      <c r="F258" s="17"/>
    </row>
    <row r="259" spans="1:6" s="34" customFormat="1">
      <c r="A259" s="35"/>
      <c r="B259" s="49" t="s">
        <v>173</v>
      </c>
      <c r="C259" s="50" t="s">
        <v>14</v>
      </c>
      <c r="D259" s="57">
        <v>396.58</v>
      </c>
      <c r="E259" s="17"/>
      <c r="F259" s="17"/>
    </row>
    <row r="260" spans="1:6" s="34" customFormat="1">
      <c r="A260" s="35"/>
      <c r="B260" s="2" t="s">
        <v>175</v>
      </c>
      <c r="C260" s="4" t="s">
        <v>14</v>
      </c>
      <c r="D260" s="57">
        <v>396.58</v>
      </c>
      <c r="E260" s="17"/>
      <c r="F260" s="17"/>
    </row>
    <row r="261" spans="1:6">
      <c r="A261" s="7"/>
      <c r="B261" s="15" t="s">
        <v>65</v>
      </c>
      <c r="C261" s="12"/>
      <c r="D261" s="17"/>
      <c r="E261" s="17"/>
      <c r="F261" s="17"/>
    </row>
    <row r="262" spans="1:6">
      <c r="A262" s="7"/>
      <c r="B262" s="14" t="s">
        <v>66</v>
      </c>
      <c r="C262" s="12" t="s">
        <v>67</v>
      </c>
      <c r="D262" s="17">
        <f>29.7*0.35</f>
        <v>10.395</v>
      </c>
      <c r="E262" s="17"/>
      <c r="F262" s="17"/>
    </row>
    <row r="263" spans="1:6">
      <c r="A263" s="7"/>
      <c r="B263" s="14" t="s">
        <v>48</v>
      </c>
      <c r="C263" s="12" t="s">
        <v>49</v>
      </c>
      <c r="D263" s="17">
        <f>(270.92+114.5+25)*1.072</f>
        <v>439.97024000000005</v>
      </c>
      <c r="E263" s="17"/>
      <c r="F263" s="17"/>
    </row>
    <row r="264" spans="1:6">
      <c r="A264" s="7"/>
      <c r="B264" s="15" t="s">
        <v>52</v>
      </c>
      <c r="C264" s="12"/>
      <c r="D264" s="17"/>
      <c r="E264" s="17"/>
      <c r="F264" s="17"/>
    </row>
    <row r="265" spans="1:6" ht="25.5">
      <c r="A265" s="7"/>
      <c r="B265" s="48" t="s">
        <v>164</v>
      </c>
      <c r="C265" s="12" t="s">
        <v>39</v>
      </c>
      <c r="D265" s="17">
        <v>63.45</v>
      </c>
      <c r="E265" s="17"/>
      <c r="F265" s="17"/>
    </row>
    <row r="266" spans="1:6">
      <c r="A266" s="7"/>
      <c r="B266" s="15" t="s">
        <v>151</v>
      </c>
      <c r="C266" s="12"/>
      <c r="D266" s="17"/>
      <c r="E266" s="17"/>
      <c r="F266" s="17"/>
    </row>
    <row r="267" spans="1:6" ht="38.25">
      <c r="A267" s="7"/>
      <c r="B267" s="2" t="s">
        <v>150</v>
      </c>
      <c r="C267" s="38" t="s">
        <v>39</v>
      </c>
      <c r="D267" s="17">
        <f>(7*2.1*1+3*2.1*0.9+3*0.75*1.7)</f>
        <v>24.195</v>
      </c>
      <c r="E267" s="17"/>
      <c r="F267" s="17"/>
    </row>
    <row r="268" spans="1:6" ht="25.5">
      <c r="A268" s="7"/>
      <c r="B268" s="14" t="s">
        <v>55</v>
      </c>
      <c r="C268" s="12" t="s">
        <v>16</v>
      </c>
      <c r="D268" s="17">
        <v>7</v>
      </c>
      <c r="E268" s="17"/>
      <c r="F268" s="17"/>
    </row>
    <row r="269" spans="1:6">
      <c r="A269" s="7"/>
      <c r="B269" s="15" t="s">
        <v>56</v>
      </c>
      <c r="C269" s="12"/>
      <c r="D269" s="17"/>
      <c r="E269" s="17"/>
      <c r="F269" s="17"/>
    </row>
    <row r="270" spans="1:6">
      <c r="A270" s="7"/>
      <c r="B270" s="14" t="s">
        <v>57</v>
      </c>
      <c r="C270" s="12" t="s">
        <v>46</v>
      </c>
      <c r="D270" s="17">
        <v>1331.59</v>
      </c>
      <c r="E270" s="17"/>
      <c r="F270" s="17"/>
    </row>
    <row r="271" spans="1:6">
      <c r="A271" s="7"/>
      <c r="B271" s="14" t="s">
        <v>58</v>
      </c>
      <c r="C271" s="12" t="s">
        <v>46</v>
      </c>
      <c r="D271" s="17">
        <f>140+897.13</f>
        <v>1037.1300000000001</v>
      </c>
      <c r="E271" s="17"/>
      <c r="F271" s="17"/>
    </row>
    <row r="272" spans="1:6">
      <c r="A272" s="7"/>
      <c r="B272" s="14" t="s">
        <v>59</v>
      </c>
      <c r="C272" s="12" t="s">
        <v>46</v>
      </c>
      <c r="D272" s="17">
        <v>290</v>
      </c>
      <c r="E272" s="17"/>
      <c r="F272" s="17"/>
    </row>
    <row r="273" spans="1:6">
      <c r="A273" s="7"/>
      <c r="B273" s="14" t="s">
        <v>68</v>
      </c>
      <c r="C273" s="12" t="s">
        <v>14</v>
      </c>
      <c r="D273" s="17">
        <v>22.54</v>
      </c>
      <c r="E273" s="17"/>
      <c r="F273" s="17"/>
    </row>
    <row r="274" spans="1:6" ht="13.5" thickBot="1">
      <c r="A274" s="7"/>
      <c r="B274" s="14"/>
      <c r="C274" s="12"/>
      <c r="D274" s="17"/>
      <c r="E274" s="17"/>
      <c r="F274" s="17"/>
    </row>
    <row r="275" spans="1:6" ht="13.5" thickBot="1">
      <c r="A275" s="7"/>
      <c r="B275" s="28" t="s">
        <v>75</v>
      </c>
      <c r="C275" s="12"/>
      <c r="D275" s="17"/>
      <c r="E275" s="17"/>
      <c r="F275" s="17"/>
    </row>
    <row r="276" spans="1:6" ht="13.5" thickTop="1">
      <c r="A276" s="7"/>
      <c r="B276" s="15" t="s">
        <v>70</v>
      </c>
      <c r="C276" s="12"/>
      <c r="D276" s="17"/>
      <c r="E276" s="17"/>
      <c r="F276" s="17"/>
    </row>
    <row r="277" spans="1:6">
      <c r="A277" s="7"/>
      <c r="B277" s="14" t="s">
        <v>76</v>
      </c>
      <c r="C277" s="12" t="s">
        <v>39</v>
      </c>
      <c r="D277" s="17">
        <v>205.18</v>
      </c>
      <c r="E277" s="17"/>
      <c r="F277" s="17"/>
    </row>
    <row r="278" spans="1:6">
      <c r="A278" s="7"/>
      <c r="B278" s="2" t="s">
        <v>175</v>
      </c>
      <c r="C278" s="4" t="s">
        <v>14</v>
      </c>
      <c r="D278" s="17">
        <v>205.18</v>
      </c>
      <c r="E278" s="17"/>
      <c r="F278" s="17"/>
    </row>
    <row r="279" spans="1:6">
      <c r="A279" s="7"/>
      <c r="B279" s="15" t="s">
        <v>42</v>
      </c>
      <c r="C279" s="12"/>
      <c r="D279" s="17"/>
      <c r="E279" s="17"/>
      <c r="F279" s="17"/>
    </row>
    <row r="280" spans="1:6" ht="63.75">
      <c r="A280" s="7"/>
      <c r="B280" s="14" t="s">
        <v>160</v>
      </c>
      <c r="C280" s="47" t="s">
        <v>19</v>
      </c>
      <c r="D280" s="54">
        <v>2</v>
      </c>
      <c r="E280" s="17"/>
      <c r="F280" s="17"/>
    </row>
    <row r="281" spans="1:6" ht="25.5">
      <c r="A281" s="7"/>
      <c r="B281" s="14" t="s">
        <v>161</v>
      </c>
      <c r="C281" s="47" t="s">
        <v>19</v>
      </c>
      <c r="D281" s="54">
        <v>2</v>
      </c>
      <c r="E281" s="17"/>
      <c r="F281" s="17"/>
    </row>
    <row r="282" spans="1:6" ht="76.5">
      <c r="A282" s="7"/>
      <c r="B282" s="14" t="s">
        <v>162</v>
      </c>
      <c r="C282" s="47" t="s">
        <v>19</v>
      </c>
      <c r="D282" s="54">
        <v>2</v>
      </c>
      <c r="E282" s="17"/>
      <c r="F282" s="17"/>
    </row>
    <row r="283" spans="1:6">
      <c r="A283" s="7"/>
      <c r="B283" s="14" t="s">
        <v>77</v>
      </c>
      <c r="C283" s="12" t="s">
        <v>46</v>
      </c>
      <c r="D283" s="17">
        <v>60.5</v>
      </c>
      <c r="E283" s="17"/>
      <c r="F283" s="17"/>
    </row>
    <row r="284" spans="1:6">
      <c r="A284" s="7"/>
      <c r="B284" s="14" t="s">
        <v>78</v>
      </c>
      <c r="C284" s="12" t="s">
        <v>9</v>
      </c>
      <c r="D284" s="17">
        <v>1</v>
      </c>
      <c r="E284" s="17"/>
      <c r="F284" s="17"/>
    </row>
    <row r="285" spans="1:6">
      <c r="A285" s="7"/>
      <c r="B285" s="14" t="s">
        <v>79</v>
      </c>
      <c r="C285" s="12" t="s">
        <v>32</v>
      </c>
      <c r="D285" s="17">
        <v>1</v>
      </c>
      <c r="E285" s="17"/>
      <c r="F285" s="17"/>
    </row>
    <row r="286" spans="1:6">
      <c r="A286" s="7"/>
      <c r="B286" s="14" t="s">
        <v>80</v>
      </c>
      <c r="C286" s="12" t="s">
        <v>81</v>
      </c>
      <c r="D286" s="17">
        <v>2</v>
      </c>
      <c r="E286" s="17"/>
      <c r="F286" s="17"/>
    </row>
    <row r="287" spans="1:6">
      <c r="A287" s="7"/>
      <c r="B287" s="15" t="s">
        <v>82</v>
      </c>
      <c r="C287" s="12"/>
      <c r="D287" s="17"/>
      <c r="E287" s="17"/>
      <c r="F287" s="17"/>
    </row>
    <row r="288" spans="1:6">
      <c r="A288" s="7"/>
      <c r="B288" s="14" t="s">
        <v>48</v>
      </c>
      <c r="C288" s="12" t="s">
        <v>46</v>
      </c>
      <c r="D288" s="17">
        <v>163.69999999999999</v>
      </c>
      <c r="E288" s="17"/>
      <c r="F288" s="17"/>
    </row>
    <row r="289" spans="1:6">
      <c r="A289" s="7"/>
      <c r="B289" s="15" t="s">
        <v>151</v>
      </c>
      <c r="C289" s="12"/>
      <c r="D289" s="17"/>
      <c r="E289" s="17"/>
      <c r="F289" s="17"/>
    </row>
    <row r="290" spans="1:6">
      <c r="A290" s="7"/>
      <c r="B290" s="14" t="s">
        <v>83</v>
      </c>
      <c r="C290" s="12" t="s">
        <v>46</v>
      </c>
      <c r="D290" s="17">
        <v>15.12</v>
      </c>
      <c r="E290" s="17"/>
      <c r="F290" s="17"/>
    </row>
    <row r="291" spans="1:6" ht="38.25">
      <c r="A291" s="7"/>
      <c r="B291" s="2" t="s">
        <v>150</v>
      </c>
      <c r="C291" s="38" t="s">
        <v>46</v>
      </c>
      <c r="D291" s="17">
        <f>2*2.1*1+4*2.1*1</f>
        <v>12.600000000000001</v>
      </c>
      <c r="E291" s="17"/>
      <c r="F291" s="17"/>
    </row>
    <row r="292" spans="1:6">
      <c r="A292" s="7"/>
      <c r="B292" s="14" t="s">
        <v>84</v>
      </c>
      <c r="C292" s="12" t="s">
        <v>9</v>
      </c>
      <c r="D292" s="17">
        <v>2</v>
      </c>
      <c r="E292" s="17"/>
      <c r="F292" s="17"/>
    </row>
    <row r="293" spans="1:6" ht="25.5">
      <c r="A293" s="7"/>
      <c r="B293" s="14" t="s">
        <v>85</v>
      </c>
      <c r="C293" s="12" t="s">
        <v>19</v>
      </c>
      <c r="D293" s="17">
        <v>2</v>
      </c>
      <c r="E293" s="17"/>
      <c r="F293" s="17"/>
    </row>
    <row r="294" spans="1:6">
      <c r="A294" s="7"/>
      <c r="B294" s="15" t="s">
        <v>52</v>
      </c>
      <c r="C294" s="12"/>
      <c r="D294" s="17"/>
      <c r="E294" s="17"/>
      <c r="F294" s="17"/>
    </row>
    <row r="295" spans="1:6" ht="25.5">
      <c r="A295" s="7"/>
      <c r="B295" s="48" t="s">
        <v>164</v>
      </c>
      <c r="C295" s="12" t="s">
        <v>39</v>
      </c>
      <c r="D295" s="17">
        <v>73.150000000000006</v>
      </c>
      <c r="E295" s="17"/>
      <c r="F295" s="17"/>
    </row>
    <row r="296" spans="1:6">
      <c r="A296" s="7"/>
      <c r="B296" s="15" t="s">
        <v>86</v>
      </c>
      <c r="C296" s="12"/>
      <c r="D296" s="17"/>
      <c r="E296" s="17"/>
      <c r="F296" s="17"/>
    </row>
    <row r="297" spans="1:6" ht="25.5">
      <c r="A297" s="7"/>
      <c r="B297" s="14" t="s">
        <v>166</v>
      </c>
      <c r="C297" s="12" t="s">
        <v>39</v>
      </c>
      <c r="D297" s="17">
        <v>27.8</v>
      </c>
      <c r="E297" s="17"/>
      <c r="F297" s="17"/>
    </row>
    <row r="298" spans="1:6">
      <c r="A298" s="7"/>
      <c r="B298" s="15" t="s">
        <v>87</v>
      </c>
      <c r="C298" s="12"/>
      <c r="D298" s="17"/>
      <c r="E298" s="17"/>
      <c r="F298" s="17"/>
    </row>
    <row r="299" spans="1:6">
      <c r="A299" s="7"/>
      <c r="B299" s="14" t="s">
        <v>88</v>
      </c>
      <c r="C299" s="12" t="s">
        <v>39</v>
      </c>
      <c r="D299" s="17">
        <v>479.18</v>
      </c>
      <c r="E299" s="17"/>
      <c r="F299" s="17"/>
    </row>
    <row r="300" spans="1:6">
      <c r="A300" s="7"/>
      <c r="B300" s="14" t="s">
        <v>89</v>
      </c>
      <c r="C300" s="12" t="s">
        <v>39</v>
      </c>
      <c r="D300" s="17">
        <v>146.15</v>
      </c>
      <c r="E300" s="17"/>
      <c r="F300" s="17"/>
    </row>
    <row r="301" spans="1:6">
      <c r="A301" s="7"/>
      <c r="B301" s="14" t="s">
        <v>90</v>
      </c>
      <c r="C301" s="12" t="s">
        <v>46</v>
      </c>
      <c r="D301" s="17">
        <v>73.150000000000006</v>
      </c>
      <c r="E301" s="17"/>
      <c r="F301" s="17"/>
    </row>
    <row r="302" spans="1:6" ht="25.5">
      <c r="A302" s="7"/>
      <c r="B302" s="14" t="s">
        <v>174</v>
      </c>
      <c r="C302" s="12" t="s">
        <v>19</v>
      </c>
      <c r="D302" s="17">
        <v>1</v>
      </c>
      <c r="E302" s="17"/>
      <c r="F302" s="17"/>
    </row>
    <row r="303" spans="1:6">
      <c r="A303" s="7"/>
      <c r="B303" s="15" t="s">
        <v>91</v>
      </c>
      <c r="C303" s="12"/>
      <c r="D303" s="17"/>
      <c r="E303" s="17"/>
      <c r="F303" s="17"/>
    </row>
    <row r="304" spans="1:6">
      <c r="A304" s="7"/>
      <c r="B304" s="14" t="s">
        <v>152</v>
      </c>
      <c r="C304" s="12" t="s">
        <v>92</v>
      </c>
      <c r="D304" s="17">
        <v>3</v>
      </c>
      <c r="E304" s="17"/>
      <c r="F304" s="17"/>
    </row>
    <row r="305" spans="1:6">
      <c r="A305" s="7"/>
      <c r="B305" s="15" t="s">
        <v>93</v>
      </c>
      <c r="C305" s="12"/>
      <c r="D305" s="17"/>
      <c r="E305" s="17"/>
      <c r="F305" s="17"/>
    </row>
    <row r="306" spans="1:6">
      <c r="A306" s="7"/>
      <c r="B306" s="14" t="s">
        <v>94</v>
      </c>
      <c r="C306" s="12" t="s">
        <v>14</v>
      </c>
      <c r="D306" s="17">
        <f>49*2</f>
        <v>98</v>
      </c>
      <c r="E306" s="17"/>
      <c r="F306" s="17"/>
    </row>
    <row r="307" spans="1:6" s="34" customFormat="1">
      <c r="A307" s="35"/>
      <c r="B307" s="15" t="s">
        <v>156</v>
      </c>
      <c r="C307" s="38"/>
      <c r="D307" s="17"/>
      <c r="E307" s="17"/>
      <c r="F307" s="17"/>
    </row>
    <row r="308" spans="1:6" s="34" customFormat="1">
      <c r="A308" s="35"/>
      <c r="B308" s="36" t="s">
        <v>12</v>
      </c>
      <c r="C308" s="38" t="s">
        <v>137</v>
      </c>
      <c r="D308" s="57">
        <v>2</v>
      </c>
      <c r="E308" s="17"/>
      <c r="F308" s="17"/>
    </row>
    <row r="309" spans="1:6" ht="13.5" thickBot="1">
      <c r="A309" s="7"/>
      <c r="B309" s="14"/>
      <c r="C309" s="12"/>
      <c r="D309" s="17"/>
      <c r="E309" s="17"/>
      <c r="F309" s="17"/>
    </row>
    <row r="310" spans="1:6" ht="13.5" thickBot="1">
      <c r="A310" s="7"/>
      <c r="B310" s="28" t="s">
        <v>95</v>
      </c>
      <c r="C310" s="12"/>
      <c r="D310" s="17"/>
      <c r="E310" s="17"/>
      <c r="F310" s="17"/>
    </row>
    <row r="311" spans="1:6" ht="13.5" thickTop="1">
      <c r="A311" s="7"/>
      <c r="B311" s="15" t="s">
        <v>82</v>
      </c>
      <c r="C311" s="12"/>
      <c r="D311" s="17"/>
      <c r="E311" s="17"/>
      <c r="F311" s="17"/>
    </row>
    <row r="312" spans="1:6">
      <c r="A312" s="7"/>
      <c r="B312" s="14" t="s">
        <v>48</v>
      </c>
      <c r="C312" s="12" t="s">
        <v>46</v>
      </c>
      <c r="D312" s="17">
        <v>27.68</v>
      </c>
      <c r="E312" s="17"/>
      <c r="F312" s="17"/>
    </row>
    <row r="313" spans="1:6">
      <c r="A313" s="7"/>
      <c r="B313" s="15" t="s">
        <v>96</v>
      </c>
      <c r="C313" s="12"/>
      <c r="D313" s="17"/>
      <c r="E313" s="17"/>
      <c r="F313" s="17"/>
    </row>
    <row r="314" spans="1:6">
      <c r="A314" s="7"/>
      <c r="B314" s="14" t="s">
        <v>97</v>
      </c>
      <c r="C314" s="12" t="s">
        <v>15</v>
      </c>
      <c r="D314" s="17">
        <v>30.5</v>
      </c>
      <c r="E314" s="17"/>
      <c r="F314" s="17"/>
    </row>
    <row r="315" spans="1:6">
      <c r="A315" s="7"/>
      <c r="B315" s="14" t="s">
        <v>98</v>
      </c>
      <c r="C315" s="18" t="s">
        <v>14</v>
      </c>
      <c r="D315" s="17">
        <v>3.92</v>
      </c>
      <c r="E315" s="17"/>
      <c r="F315" s="17"/>
    </row>
    <row r="316" spans="1:6">
      <c r="A316" s="7"/>
      <c r="B316" s="14" t="s">
        <v>99</v>
      </c>
      <c r="C316" s="18" t="s">
        <v>14</v>
      </c>
      <c r="D316" s="17">
        <v>255.96</v>
      </c>
      <c r="E316" s="17"/>
      <c r="F316" s="17"/>
    </row>
    <row r="317" spans="1:6">
      <c r="A317" s="7"/>
      <c r="B317" s="14" t="s">
        <v>100</v>
      </c>
      <c r="C317" s="18" t="s">
        <v>14</v>
      </c>
      <c r="D317" s="17">
        <v>125.55</v>
      </c>
      <c r="E317" s="17"/>
      <c r="F317" s="17"/>
    </row>
    <row r="318" spans="1:6">
      <c r="A318" s="7"/>
      <c r="B318" s="8" t="s">
        <v>101</v>
      </c>
      <c r="C318" s="18" t="s">
        <v>14</v>
      </c>
      <c r="D318" s="17">
        <f>6.8*1.2</f>
        <v>8.16</v>
      </c>
      <c r="E318" s="17"/>
      <c r="F318" s="17"/>
    </row>
    <row r="319" spans="1:6" ht="13.5" thickBot="1">
      <c r="A319" s="7"/>
      <c r="B319" s="8"/>
      <c r="C319" s="8"/>
      <c r="D319" s="17"/>
      <c r="E319" s="17"/>
      <c r="F319" s="17"/>
    </row>
    <row r="320" spans="1:6" ht="13.5" thickBot="1">
      <c r="A320" s="7"/>
      <c r="B320" s="28" t="s">
        <v>153</v>
      </c>
      <c r="C320" s="12"/>
      <c r="D320" s="17"/>
      <c r="E320" s="17"/>
      <c r="F320" s="17"/>
    </row>
    <row r="321" spans="1:6" ht="13.5" thickTop="1">
      <c r="A321" s="7"/>
      <c r="B321" s="14" t="s">
        <v>48</v>
      </c>
      <c r="C321" s="12" t="s">
        <v>46</v>
      </c>
      <c r="D321" s="17">
        <v>18.05</v>
      </c>
      <c r="E321" s="17"/>
      <c r="F321" s="17"/>
    </row>
    <row r="322" spans="1:6">
      <c r="A322" s="7"/>
      <c r="B322" s="14" t="s">
        <v>154</v>
      </c>
      <c r="C322" s="12" t="s">
        <v>92</v>
      </c>
      <c r="D322" s="17">
        <v>2.1</v>
      </c>
      <c r="E322" s="17"/>
      <c r="F322" s="17"/>
    </row>
    <row r="323" spans="1:6" s="34" customFormat="1">
      <c r="A323" s="35"/>
      <c r="B323" s="14" t="s">
        <v>76</v>
      </c>
      <c r="C323" s="38" t="s">
        <v>39</v>
      </c>
      <c r="D323" s="57">
        <v>26.66</v>
      </c>
      <c r="E323" s="17"/>
      <c r="F323" s="17"/>
    </row>
    <row r="324" spans="1:6" s="34" customFormat="1">
      <c r="A324" s="35"/>
      <c r="B324" s="2" t="s">
        <v>175</v>
      </c>
      <c r="C324" s="4" t="s">
        <v>14</v>
      </c>
      <c r="D324" s="57">
        <v>26.66</v>
      </c>
      <c r="E324" s="17"/>
      <c r="F324" s="17"/>
    </row>
    <row r="325" spans="1:6" ht="25.5">
      <c r="A325" s="7"/>
      <c r="B325" s="48" t="s">
        <v>164</v>
      </c>
      <c r="C325" s="38" t="s">
        <v>46</v>
      </c>
      <c r="D325" s="17">
        <v>1.06</v>
      </c>
      <c r="E325" s="17"/>
      <c r="F325" s="17"/>
    </row>
    <row r="326" spans="1:6" ht="25.5">
      <c r="A326" s="7"/>
      <c r="B326" s="14" t="s">
        <v>166</v>
      </c>
      <c r="C326" s="12" t="s">
        <v>39</v>
      </c>
      <c r="D326" s="17">
        <v>21.1</v>
      </c>
      <c r="E326" s="17"/>
      <c r="F326" s="17"/>
    </row>
    <row r="327" spans="1:6">
      <c r="A327" s="7"/>
      <c r="B327" s="14" t="s">
        <v>102</v>
      </c>
      <c r="C327" s="12" t="s">
        <v>39</v>
      </c>
      <c r="D327" s="17">
        <v>42.65</v>
      </c>
      <c r="E327" s="17"/>
      <c r="F327" s="17"/>
    </row>
    <row r="328" spans="1:6">
      <c r="A328" s="7"/>
      <c r="B328" s="14" t="s">
        <v>103</v>
      </c>
      <c r="C328" s="12" t="s">
        <v>39</v>
      </c>
      <c r="D328" s="17">
        <v>35.67</v>
      </c>
      <c r="E328" s="17"/>
      <c r="F328" s="17"/>
    </row>
    <row r="329" spans="1:6">
      <c r="A329" s="7"/>
      <c r="B329" s="14" t="s">
        <v>104</v>
      </c>
      <c r="C329" s="12" t="s">
        <v>39</v>
      </c>
      <c r="D329" s="17">
        <v>52.13</v>
      </c>
      <c r="E329" s="17"/>
      <c r="F329" s="17"/>
    </row>
    <row r="330" spans="1:6">
      <c r="A330" s="7"/>
      <c r="B330" s="14" t="s">
        <v>90</v>
      </c>
      <c r="C330" s="12" t="s">
        <v>46</v>
      </c>
      <c r="D330" s="17">
        <v>14.27</v>
      </c>
      <c r="E330" s="17"/>
      <c r="F330" s="17"/>
    </row>
    <row r="331" spans="1:6" ht="13.5" thickBot="1">
      <c r="A331" s="7"/>
      <c r="B331" s="14"/>
      <c r="C331" s="12"/>
      <c r="D331" s="17"/>
      <c r="E331" s="17"/>
      <c r="F331" s="17"/>
    </row>
    <row r="332" spans="1:6" ht="13.5" thickBot="1">
      <c r="A332" s="7"/>
      <c r="B332" s="28" t="s">
        <v>105</v>
      </c>
      <c r="C332" s="12"/>
      <c r="D332" s="17"/>
      <c r="E332" s="17"/>
      <c r="F332" s="17"/>
    </row>
    <row r="333" spans="1:6" ht="13.5" thickTop="1">
      <c r="A333" s="7"/>
      <c r="B333" s="15" t="s">
        <v>82</v>
      </c>
      <c r="C333" s="12"/>
      <c r="D333" s="17"/>
      <c r="E333" s="17"/>
      <c r="F333" s="17"/>
    </row>
    <row r="334" spans="1:6">
      <c r="A334" s="7"/>
      <c r="B334" s="14" t="s">
        <v>48</v>
      </c>
      <c r="C334" s="12" t="s">
        <v>46</v>
      </c>
      <c r="D334" s="17">
        <v>32</v>
      </c>
      <c r="E334" s="17"/>
      <c r="F334" s="17"/>
    </row>
    <row r="335" spans="1:6">
      <c r="A335" s="7"/>
      <c r="B335" s="14" t="s">
        <v>106</v>
      </c>
      <c r="C335" s="12" t="s">
        <v>46</v>
      </c>
      <c r="D335" s="17">
        <f>68+32</f>
        <v>100</v>
      </c>
      <c r="E335" s="17"/>
      <c r="F335" s="17"/>
    </row>
    <row r="336" spans="1:6">
      <c r="A336" s="7"/>
      <c r="B336" s="14" t="s">
        <v>100</v>
      </c>
      <c r="C336" s="12" t="s">
        <v>46</v>
      </c>
      <c r="D336" s="17">
        <v>10.8</v>
      </c>
      <c r="E336" s="17"/>
      <c r="F336" s="17"/>
    </row>
    <row r="337" spans="1:6" ht="13.5" thickBot="1">
      <c r="A337" s="7"/>
      <c r="B337" s="14"/>
      <c r="C337" s="12"/>
      <c r="D337" s="17"/>
      <c r="E337" s="17"/>
      <c r="F337" s="17"/>
    </row>
    <row r="338" spans="1:6" ht="13.5" thickBot="1">
      <c r="A338" s="7"/>
      <c r="B338" s="28" t="s">
        <v>107</v>
      </c>
      <c r="C338" s="12"/>
      <c r="D338" s="17"/>
      <c r="E338" s="17"/>
      <c r="F338" s="17"/>
    </row>
    <row r="339" spans="1:6" ht="13.5" thickTop="1">
      <c r="A339" s="7"/>
      <c r="B339" s="15" t="s">
        <v>82</v>
      </c>
      <c r="C339" s="12"/>
      <c r="D339" s="17"/>
      <c r="E339" s="17"/>
      <c r="F339" s="17"/>
    </row>
    <row r="340" spans="1:6">
      <c r="A340" s="7"/>
      <c r="B340" s="14" t="s">
        <v>48</v>
      </c>
      <c r="C340" s="12" t="s">
        <v>46</v>
      </c>
      <c r="D340" s="17">
        <v>32</v>
      </c>
      <c r="E340" s="17"/>
      <c r="F340" s="17"/>
    </row>
    <row r="341" spans="1:6">
      <c r="A341" s="7"/>
      <c r="B341" s="15" t="s">
        <v>108</v>
      </c>
      <c r="C341" s="12"/>
      <c r="D341" s="17"/>
      <c r="E341" s="17"/>
      <c r="F341" s="17"/>
    </row>
    <row r="342" spans="1:6" s="34" customFormat="1">
      <c r="A342" s="35"/>
      <c r="B342" s="14" t="s">
        <v>76</v>
      </c>
      <c r="C342" s="38" t="s">
        <v>39</v>
      </c>
      <c r="D342" s="57">
        <v>40.4</v>
      </c>
      <c r="E342" s="17"/>
      <c r="F342" s="17"/>
    </row>
    <row r="343" spans="1:6" s="34" customFormat="1">
      <c r="A343" s="35"/>
      <c r="B343" s="2" t="s">
        <v>175</v>
      </c>
      <c r="C343" s="4" t="s">
        <v>14</v>
      </c>
      <c r="D343" s="57">
        <v>40.4</v>
      </c>
      <c r="E343" s="17"/>
      <c r="F343" s="17"/>
    </row>
    <row r="344" spans="1:6">
      <c r="A344" s="7"/>
      <c r="B344" s="14" t="s">
        <v>109</v>
      </c>
      <c r="C344" s="12" t="s">
        <v>46</v>
      </c>
      <c r="D344" s="17">
        <v>126.8</v>
      </c>
      <c r="E344" s="17"/>
      <c r="F344" s="17"/>
    </row>
    <row r="345" spans="1:6" ht="13.5" thickBot="1">
      <c r="A345" s="7"/>
      <c r="B345" s="14"/>
      <c r="C345" s="12"/>
      <c r="D345" s="17"/>
      <c r="E345" s="17"/>
      <c r="F345" s="17"/>
    </row>
    <row r="346" spans="1:6" ht="13.5" thickBot="1">
      <c r="A346" s="7"/>
      <c r="B346" s="28" t="s">
        <v>155</v>
      </c>
      <c r="C346" s="12"/>
      <c r="D346" s="17"/>
      <c r="E346" s="17"/>
      <c r="F346" s="17"/>
    </row>
    <row r="347" spans="1:6" ht="13.5" thickTop="1">
      <c r="A347" s="7"/>
      <c r="B347" s="14" t="s">
        <v>110</v>
      </c>
      <c r="C347" s="12" t="s">
        <v>46</v>
      </c>
      <c r="D347" s="17">
        <v>32.44</v>
      </c>
      <c r="E347" s="17"/>
      <c r="F347" s="17"/>
    </row>
    <row r="348" spans="1:6">
      <c r="A348" s="7"/>
      <c r="B348" s="14" t="s">
        <v>111</v>
      </c>
      <c r="C348" s="12" t="s">
        <v>46</v>
      </c>
      <c r="D348" s="17">
        <v>1.4</v>
      </c>
      <c r="E348" s="17"/>
      <c r="F348" s="17"/>
    </row>
    <row r="349" spans="1:6" ht="13.5" thickBot="1">
      <c r="A349" s="7"/>
      <c r="B349" s="14"/>
      <c r="C349" s="12"/>
      <c r="D349" s="17"/>
      <c r="E349" s="17"/>
      <c r="F349" s="17"/>
    </row>
    <row r="350" spans="1:6" ht="13.5" thickBot="1">
      <c r="A350" s="7"/>
      <c r="B350" s="28" t="s">
        <v>112</v>
      </c>
      <c r="C350" s="12"/>
      <c r="D350" s="17"/>
      <c r="E350" s="17"/>
      <c r="F350" s="17"/>
    </row>
    <row r="351" spans="1:6" ht="13.5" thickTop="1">
      <c r="A351" s="7"/>
      <c r="B351" s="14" t="s">
        <v>113</v>
      </c>
      <c r="C351" s="12" t="s">
        <v>46</v>
      </c>
      <c r="D351" s="17">
        <v>217.84</v>
      </c>
      <c r="E351" s="17"/>
      <c r="F351" s="17"/>
    </row>
    <row r="352" spans="1:6" ht="25.5">
      <c r="A352" s="7"/>
      <c r="B352" s="14" t="s">
        <v>165</v>
      </c>
      <c r="C352" s="12" t="s">
        <v>46</v>
      </c>
      <c r="D352" s="17">
        <f>65.6+767+192+675+125</f>
        <v>1824.6</v>
      </c>
      <c r="E352" s="17"/>
      <c r="F352" s="17"/>
    </row>
    <row r="353" spans="1:6">
      <c r="A353" s="7"/>
      <c r="B353" s="14" t="s">
        <v>114</v>
      </c>
      <c r="C353" s="12" t="s">
        <v>9</v>
      </c>
      <c r="D353" s="17">
        <v>1</v>
      </c>
      <c r="E353" s="17"/>
      <c r="F353" s="17"/>
    </row>
    <row r="354" spans="1:6">
      <c r="A354" s="7"/>
      <c r="B354" s="14" t="s">
        <v>115</v>
      </c>
      <c r="C354" s="12" t="s">
        <v>32</v>
      </c>
      <c r="D354" s="17">
        <v>1</v>
      </c>
      <c r="E354" s="17"/>
      <c r="F354" s="17"/>
    </row>
    <row r="355" spans="1:6">
      <c r="A355" s="7"/>
      <c r="B355" s="14" t="s">
        <v>116</v>
      </c>
      <c r="C355" s="12" t="s">
        <v>46</v>
      </c>
      <c r="D355" s="17">
        <f>12.6*2</f>
        <v>25.2</v>
      </c>
      <c r="E355" s="17"/>
      <c r="F355" s="17"/>
    </row>
    <row r="356" spans="1:6">
      <c r="A356" s="7"/>
      <c r="B356" s="14" t="s">
        <v>167</v>
      </c>
      <c r="C356" s="12" t="s">
        <v>46</v>
      </c>
      <c r="D356" s="17">
        <v>1144.5</v>
      </c>
      <c r="E356" s="17"/>
      <c r="F356" s="17"/>
    </row>
    <row r="357" spans="1:6" s="34" customFormat="1">
      <c r="A357" s="35"/>
      <c r="B357" s="65" t="s">
        <v>184</v>
      </c>
      <c r="C357" s="66"/>
      <c r="D357" s="67"/>
      <c r="E357" s="17"/>
      <c r="F357" s="17"/>
    </row>
    <row r="358" spans="1:6" s="34" customFormat="1">
      <c r="A358" s="35"/>
      <c r="B358" s="68" t="s">
        <v>185</v>
      </c>
      <c r="C358" s="69" t="s">
        <v>15</v>
      </c>
      <c r="D358" s="70">
        <v>8.9</v>
      </c>
      <c r="E358" s="17"/>
      <c r="F358" s="17"/>
    </row>
    <row r="359" spans="1:6" s="34" customFormat="1">
      <c r="A359" s="35"/>
      <c r="B359" s="68" t="s">
        <v>186</v>
      </c>
      <c r="C359" s="69" t="s">
        <v>15</v>
      </c>
      <c r="D359" s="70">
        <v>2.95</v>
      </c>
      <c r="E359" s="17"/>
      <c r="F359" s="17"/>
    </row>
    <row r="360" spans="1:6" s="34" customFormat="1">
      <c r="A360" s="35"/>
      <c r="B360" s="71" t="s">
        <v>187</v>
      </c>
      <c r="C360" s="69" t="s">
        <v>39</v>
      </c>
      <c r="D360" s="70">
        <v>3.5600000000000005</v>
      </c>
      <c r="E360" s="17"/>
      <c r="F360" s="17"/>
    </row>
    <row r="361" spans="1:6" s="34" customFormat="1">
      <c r="A361" s="35"/>
      <c r="B361" s="71" t="s">
        <v>188</v>
      </c>
      <c r="C361" s="69" t="s">
        <v>39</v>
      </c>
      <c r="D361" s="70">
        <v>3.5600000000000005</v>
      </c>
      <c r="E361" s="17"/>
      <c r="F361" s="17"/>
    </row>
    <row r="362" spans="1:6" s="34" customFormat="1">
      <c r="A362" s="35"/>
      <c r="B362" s="72" t="s">
        <v>189</v>
      </c>
      <c r="C362" s="73" t="s">
        <v>39</v>
      </c>
      <c r="D362" s="74">
        <v>50</v>
      </c>
      <c r="E362" s="17"/>
      <c r="F362" s="17"/>
    </row>
    <row r="363" spans="1:6" s="34" customFormat="1">
      <c r="A363" s="35"/>
      <c r="B363" s="75" t="s">
        <v>190</v>
      </c>
      <c r="C363" s="72"/>
      <c r="D363" s="72"/>
      <c r="E363" s="17"/>
      <c r="F363" s="17"/>
    </row>
    <row r="364" spans="1:6" s="34" customFormat="1">
      <c r="A364" s="35"/>
      <c r="B364" s="71" t="s">
        <v>23</v>
      </c>
      <c r="C364" s="76" t="s">
        <v>16</v>
      </c>
      <c r="D364" s="77">
        <v>150</v>
      </c>
      <c r="E364" s="17"/>
      <c r="F364" s="17"/>
    </row>
    <row r="365" spans="1:6" s="34" customFormat="1">
      <c r="A365" s="35"/>
      <c r="B365" s="71" t="s">
        <v>24</v>
      </c>
      <c r="C365" s="76" t="s">
        <v>14</v>
      </c>
      <c r="D365" s="77">
        <v>150</v>
      </c>
      <c r="E365" s="17"/>
      <c r="F365" s="17"/>
    </row>
    <row r="366" spans="1:6" s="34" customFormat="1">
      <c r="A366" s="35"/>
      <c r="B366" s="72" t="s">
        <v>191</v>
      </c>
      <c r="C366" s="78" t="s">
        <v>39</v>
      </c>
      <c r="D366" s="82">
        <v>150</v>
      </c>
      <c r="E366" s="17"/>
      <c r="F366" s="17"/>
    </row>
    <row r="367" spans="1:6" s="34" customFormat="1">
      <c r="A367" s="35"/>
      <c r="B367" s="72" t="s">
        <v>192</v>
      </c>
      <c r="C367" s="78" t="s">
        <v>182</v>
      </c>
      <c r="D367" s="82">
        <v>1</v>
      </c>
      <c r="E367" s="17"/>
      <c r="F367" s="17"/>
    </row>
    <row r="368" spans="1:6" s="34" customFormat="1">
      <c r="A368" s="35"/>
      <c r="B368" s="72" t="s">
        <v>193</v>
      </c>
      <c r="C368" s="78" t="s">
        <v>182</v>
      </c>
      <c r="D368" s="82">
        <v>1</v>
      </c>
      <c r="E368" s="17"/>
      <c r="F368" s="17"/>
    </row>
    <row r="369" spans="1:6" s="34" customFormat="1">
      <c r="A369" s="35"/>
      <c r="B369" s="79" t="s">
        <v>194</v>
      </c>
      <c r="C369" s="78" t="s">
        <v>16</v>
      </c>
      <c r="D369" s="82">
        <v>1</v>
      </c>
      <c r="E369" s="17"/>
      <c r="F369" s="17"/>
    </row>
    <row r="370" spans="1:6" s="34" customFormat="1">
      <c r="A370" s="35"/>
      <c r="B370" s="72" t="s">
        <v>195</v>
      </c>
      <c r="C370" s="78" t="s">
        <v>182</v>
      </c>
      <c r="D370" s="82">
        <v>1</v>
      </c>
      <c r="E370" s="17"/>
      <c r="F370" s="17"/>
    </row>
    <row r="371" spans="1:6" s="34" customFormat="1">
      <c r="A371" s="35"/>
      <c r="B371" s="72" t="s">
        <v>196</v>
      </c>
      <c r="C371" s="78" t="s">
        <v>182</v>
      </c>
      <c r="D371" s="82">
        <v>1</v>
      </c>
      <c r="E371" s="17"/>
      <c r="F371" s="17"/>
    </row>
    <row r="372" spans="1:6" s="34" customFormat="1" ht="13.5" thickBot="1">
      <c r="A372" s="35"/>
      <c r="B372" s="80" t="s">
        <v>197</v>
      </c>
      <c r="C372" s="81" t="s">
        <v>14</v>
      </c>
      <c r="D372" s="83">
        <v>476</v>
      </c>
      <c r="E372" s="17"/>
      <c r="F372" s="17"/>
    </row>
    <row r="373" spans="1:6" ht="15.75" customHeight="1" thickBot="1">
      <c r="A373" s="1"/>
      <c r="B373" s="2"/>
      <c r="C373" s="88" t="s">
        <v>125</v>
      </c>
      <c r="D373" s="89"/>
      <c r="E373" s="89"/>
      <c r="F373" s="31">
        <f>SUM(F13:F372)</f>
        <v>0</v>
      </c>
    </row>
    <row r="374" spans="1:6">
      <c r="A374" s="1"/>
      <c r="B374" s="2"/>
      <c r="C374" s="4"/>
      <c r="D374" s="5"/>
      <c r="E374" s="5"/>
      <c r="F374" s="5"/>
    </row>
    <row r="375" spans="1:6" ht="13.5" thickBot="1">
      <c r="A375" s="1"/>
      <c r="B375" s="2"/>
      <c r="C375" s="4"/>
      <c r="D375" s="5"/>
      <c r="E375" s="5"/>
      <c r="F375" s="5"/>
    </row>
    <row r="376" spans="1:6" ht="13.5" thickBot="1">
      <c r="A376" s="1"/>
      <c r="B376" s="28" t="s">
        <v>117</v>
      </c>
      <c r="C376" s="4"/>
      <c r="D376" s="5"/>
      <c r="E376" s="5"/>
      <c r="F376" s="5"/>
    </row>
    <row r="377" spans="1:6" ht="13.5" thickTop="1">
      <c r="A377" s="1"/>
      <c r="B377" s="2" t="s">
        <v>118</v>
      </c>
      <c r="C377" s="4"/>
      <c r="D377" s="19">
        <v>0.1</v>
      </c>
      <c r="E377" s="5"/>
      <c r="F377" s="5">
        <f>ROUND(F373*D377,2)</f>
        <v>0</v>
      </c>
    </row>
    <row r="378" spans="1:6">
      <c r="A378" s="1"/>
      <c r="B378" s="2" t="s">
        <v>119</v>
      </c>
      <c r="C378" s="4"/>
      <c r="D378" s="19">
        <v>0.04</v>
      </c>
      <c r="E378" s="5"/>
      <c r="F378" s="5">
        <f>ROUND(F373*D378,2)</f>
        <v>0</v>
      </c>
    </row>
    <row r="379" spans="1:6">
      <c r="A379" s="1"/>
      <c r="B379" s="2" t="s">
        <v>120</v>
      </c>
      <c r="C379" s="4"/>
      <c r="D379" s="19">
        <v>0.04</v>
      </c>
      <c r="E379" s="5"/>
      <c r="F379" s="5">
        <f>ROUND(D379*F373,2)</f>
        <v>0</v>
      </c>
    </row>
    <row r="380" spans="1:6">
      <c r="A380" s="1"/>
      <c r="B380" s="2" t="s">
        <v>121</v>
      </c>
      <c r="C380" s="4"/>
      <c r="D380" s="19">
        <v>0.01</v>
      </c>
      <c r="E380" s="5"/>
      <c r="F380" s="5">
        <f>ROUND(F373*D380,2)</f>
        <v>0</v>
      </c>
    </row>
    <row r="381" spans="1:6">
      <c r="A381" s="1"/>
      <c r="B381" s="2" t="s">
        <v>126</v>
      </c>
      <c r="C381" s="4"/>
      <c r="D381" s="19">
        <v>4.4999999999999998E-2</v>
      </c>
      <c r="E381" s="6"/>
      <c r="F381" s="5">
        <f>ROUND(F373*D381,2)</f>
        <v>0</v>
      </c>
    </row>
    <row r="382" spans="1:6">
      <c r="A382" s="1"/>
      <c r="B382" s="2" t="s">
        <v>127</v>
      </c>
      <c r="C382" s="4"/>
      <c r="D382" s="19">
        <v>0.05</v>
      </c>
      <c r="E382" s="6"/>
      <c r="F382" s="5">
        <f>ROUND(F373*D382,2)</f>
        <v>0</v>
      </c>
    </row>
    <row r="383" spans="1:6">
      <c r="A383" s="1"/>
      <c r="B383" s="2" t="s">
        <v>122</v>
      </c>
      <c r="C383" s="4"/>
      <c r="D383" s="19">
        <v>1E-3</v>
      </c>
      <c r="E383" s="5"/>
      <c r="F383" s="5">
        <f>ROUND(F373*D383,2)</f>
        <v>0</v>
      </c>
    </row>
    <row r="384" spans="1:6">
      <c r="A384" s="1"/>
      <c r="B384" s="2"/>
      <c r="C384" s="4"/>
      <c r="D384" s="6"/>
      <c r="E384" s="5"/>
      <c r="F384" s="5"/>
    </row>
    <row r="385" spans="1:6">
      <c r="A385" s="1"/>
      <c r="B385" s="2" t="s">
        <v>123</v>
      </c>
      <c r="C385" s="4"/>
      <c r="D385" s="19">
        <v>0.18</v>
      </c>
      <c r="E385" s="5"/>
      <c r="F385" s="5">
        <f>ROUND(F377*D385,2)</f>
        <v>0</v>
      </c>
    </row>
    <row r="386" spans="1:6" ht="13.5" thickBot="1">
      <c r="A386" s="1"/>
      <c r="B386" s="2"/>
      <c r="C386" s="4"/>
      <c r="D386" s="5"/>
      <c r="E386" s="5"/>
      <c r="F386" s="5"/>
    </row>
    <row r="387" spans="1:6" ht="15.75" customHeight="1" thickBot="1">
      <c r="A387" s="1"/>
      <c r="B387" s="2"/>
      <c r="C387" s="86" t="s">
        <v>128</v>
      </c>
      <c r="D387" s="87"/>
      <c r="E387" s="87"/>
      <c r="F387" s="27">
        <f>SUM(F377:F386)</f>
        <v>0</v>
      </c>
    </row>
    <row r="388" spans="1:6">
      <c r="A388" s="1"/>
      <c r="B388" s="2"/>
      <c r="C388" s="4"/>
      <c r="D388" s="5"/>
      <c r="E388" s="5"/>
      <c r="F388" s="5"/>
    </row>
    <row r="389" spans="1:6" ht="13.5" thickBot="1">
      <c r="A389" s="1"/>
      <c r="B389" s="2"/>
      <c r="C389" s="4"/>
      <c r="D389" s="5"/>
      <c r="E389" s="5"/>
      <c r="F389" s="5"/>
    </row>
    <row r="390" spans="1:6" ht="15.75" customHeight="1" thickBot="1">
      <c r="A390" s="1"/>
      <c r="B390" s="2"/>
      <c r="C390" s="88" t="s">
        <v>129</v>
      </c>
      <c r="D390" s="89"/>
      <c r="E390" s="89"/>
      <c r="F390" s="31">
        <f>+ROUND(F373+F387,2)</f>
        <v>0</v>
      </c>
    </row>
    <row r="391" spans="1:6">
      <c r="A391" s="1"/>
      <c r="B391" s="2"/>
      <c r="C391" s="4"/>
      <c r="D391" s="5"/>
      <c r="E391" s="5"/>
      <c r="F391" s="5"/>
    </row>
    <row r="392" spans="1:6">
      <c r="A392" s="7"/>
      <c r="B392" s="16"/>
      <c r="C392" s="22"/>
      <c r="D392" s="23"/>
      <c r="E392" s="23"/>
      <c r="F392" s="23"/>
    </row>
    <row r="394" spans="1:6">
      <c r="B394" s="97"/>
      <c r="C394" s="97"/>
      <c r="D394" s="97"/>
    </row>
    <row r="397" spans="1:6">
      <c r="B397" s="98" t="s">
        <v>168</v>
      </c>
      <c r="C397" s="98"/>
      <c r="D397" s="98"/>
    </row>
    <row r="398" spans="1:6">
      <c r="B398" s="99"/>
      <c r="C398" s="99"/>
      <c r="D398" s="99"/>
    </row>
    <row r="399" spans="1:6">
      <c r="B399" s="96" t="s">
        <v>169</v>
      </c>
      <c r="C399" s="96"/>
      <c r="D399" s="96"/>
    </row>
  </sheetData>
  <sheetProtection selectLockedCells="1"/>
  <mergeCells count="14">
    <mergeCell ref="B399:D399"/>
    <mergeCell ref="B394:D394"/>
    <mergeCell ref="B397:D397"/>
    <mergeCell ref="B398:D398"/>
    <mergeCell ref="C8:F9"/>
    <mergeCell ref="A1:F1"/>
    <mergeCell ref="A6:F6"/>
    <mergeCell ref="C387:E387"/>
    <mergeCell ref="C390:E390"/>
    <mergeCell ref="C373:E373"/>
    <mergeCell ref="A11:A12"/>
    <mergeCell ref="B11:B12"/>
    <mergeCell ref="C11:C12"/>
    <mergeCell ref="D11:D12"/>
  </mergeCells>
  <printOptions horizontalCentered="1"/>
  <pageMargins left="0.11811023622047245" right="0.11811023622047245" top="0.15748031496062992" bottom="0.55118110236220474" header="0.31496062992125984" footer="0.11811023622047245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2019-04-01T18:33:43Z</cp:lastPrinted>
  <dcterms:created xsi:type="dcterms:W3CDTF">2015-10-14T13:52:57Z</dcterms:created>
  <dcterms:modified xsi:type="dcterms:W3CDTF">2019-06-21T15:31:24Z</dcterms:modified>
</cp:coreProperties>
</file>