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6485" windowHeight="7815" tabRatio="733"/>
  </bookViews>
  <sheets>
    <sheet name="Presupuesto" sheetId="4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Regression_Int" hidden="1">1</definedName>
    <definedName name="_Sort" localSheetId="0" hidden="1">'[2]ANALISIS STO DGO'!#REF!</definedName>
    <definedName name="_Sort" hidden="1">'[2]ANALISIS STO DGO'!#REF!</definedName>
    <definedName name="ANALISISSSS" hidden="1">#REF!</definedName>
    <definedName name="_xlnm.Print_Area" localSheetId="0">Presupuesto!$A$1:$F$150</definedName>
    <definedName name="_xlnm.Print_Titles" localSheetId="0">Presupuesto!$1:$12</definedName>
  </definedNames>
  <calcPr calcId="145621"/>
</workbook>
</file>

<file path=xl/calcChain.xml><?xml version="1.0" encoding="utf-8"?>
<calcChain xmlns="http://schemas.openxmlformats.org/spreadsheetml/2006/main">
  <c r="D44" i="4" l="1"/>
  <c r="D22" i="4" l="1"/>
  <c r="D24" i="4"/>
  <c r="D25" i="4"/>
  <c r="D28" i="4"/>
  <c r="D29" i="4"/>
  <c r="D30" i="4"/>
  <c r="D33" i="4"/>
  <c r="D35" i="4"/>
  <c r="D36" i="4"/>
  <c r="D38" i="4"/>
  <c r="D43" i="4"/>
  <c r="D45" i="4"/>
  <c r="D48" i="4"/>
  <c r="D51" i="4"/>
  <c r="D61" i="4"/>
  <c r="F126" i="4" l="1"/>
  <c r="F133" i="4" s="1"/>
  <c r="F131" i="4" l="1"/>
  <c r="F136" i="4"/>
  <c r="F134" i="4"/>
  <c r="F132" i="4"/>
  <c r="F130" i="4"/>
  <c r="F137" i="4" s="1"/>
  <c r="F135" i="4"/>
  <c r="F139" i="4" l="1"/>
  <c r="F142" i="4" s="1"/>
</calcChain>
</file>

<file path=xl/sharedStrings.xml><?xml version="1.0" encoding="utf-8"?>
<sst xmlns="http://schemas.openxmlformats.org/spreadsheetml/2006/main" count="214" uniqueCount="135">
  <si>
    <t xml:space="preserve">Descripción </t>
  </si>
  <si>
    <t>Und.</t>
  </si>
  <si>
    <t>Cantidad</t>
  </si>
  <si>
    <t>Sub-Total</t>
  </si>
  <si>
    <t>Descripción del Proyecto :</t>
  </si>
  <si>
    <t>Encdo. Unidad de Infraestructura (OCI)</t>
  </si>
  <si>
    <t xml:space="preserve">PALACIO ESCOLAR ESPAÑA 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</si>
  <si>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</si>
  <si>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</si>
  <si>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</si>
  <si>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</si>
  <si>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mt²</t>
  </si>
  <si>
    <t>mt³</t>
  </si>
  <si>
    <t>REPARACIONES GENERALES DE MODULOS EXISTENTES</t>
  </si>
  <si>
    <t>Modulo General de 2 Niveles</t>
  </si>
  <si>
    <t xml:space="preserve">Brillado y cristalizado de pisos </t>
  </si>
  <si>
    <t>ml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</si>
  <si>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</si>
  <si>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</si>
  <si>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</si>
  <si>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</si>
  <si>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 xml:space="preserve">Caja de Escalera </t>
  </si>
  <si>
    <t>Pulido y brillado escalones</t>
  </si>
  <si>
    <t>Pulido y brillado pisos (descanso)</t>
  </si>
  <si>
    <t xml:space="preserve">Pintura en protector de entrada </t>
  </si>
  <si>
    <t>Pintura Acrílica (muros y techos)</t>
  </si>
  <si>
    <t>Mt²</t>
  </si>
  <si>
    <t>Pintura satinada en muros y columnas hasta 1.50mt SNP</t>
  </si>
  <si>
    <t xml:space="preserve">Reparación Aula Inicial </t>
  </si>
  <si>
    <t xml:space="preserve">SANITARIA GENERAL </t>
  </si>
  <si>
    <t xml:space="preserve">Limpieza cerámica de baños </t>
  </si>
  <si>
    <t>und</t>
  </si>
  <si>
    <t xml:space="preserve">Sondeo de Tuberias </t>
  </si>
  <si>
    <t xml:space="preserve">Limpieza y brillado de pisos con pulidora de mano </t>
  </si>
  <si>
    <t xml:space="preserve">Reparación puertas en cabina de baños: ajuste, desabolladura y pintura esmaltada con brillo aplicada con compresor </t>
  </si>
  <si>
    <t>Acrilica en paredes</t>
  </si>
  <si>
    <t>ACONDICIONAMIENTO PATIO INTERIOR P/CANCHA DEPORT.</t>
  </si>
  <si>
    <t>unds</t>
  </si>
  <si>
    <t xml:space="preserve">Limpieza con máquina hidrolavadora de 2500psi piso cancha </t>
  </si>
  <si>
    <t xml:space="preserve">Pintura en piso para Demarcación Cancha Interior: Tennis Court en Zona de Juego y de Tránsito Blanca para lineas de demarcación </t>
  </si>
  <si>
    <t xml:space="preserve">VERJA PERIM. EN MUROS (220.00 ml) </t>
  </si>
  <si>
    <t xml:space="preserve">Pintura en puerta de entrada </t>
  </si>
  <si>
    <t xml:space="preserve">Pintura acrílica en muros, viga y columnas </t>
  </si>
  <si>
    <t>p.a</t>
  </si>
  <si>
    <t xml:space="preserve">AREAS EXTERIORES </t>
  </si>
  <si>
    <t xml:space="preserve">Señalización área de parqueo </t>
  </si>
  <si>
    <t xml:space="preserve">Acondicionamiento tarja y base de bandera </t>
  </si>
  <si>
    <t xml:space="preserve">Poda de árboles </t>
  </si>
  <si>
    <t xml:space="preserve">Limpieza de sépticos </t>
  </si>
  <si>
    <t xml:space="preserve">Limpieza de cisterna </t>
  </si>
  <si>
    <t xml:space="preserve">Rampas de acceso (incluye señalización) </t>
  </si>
  <si>
    <t xml:space="preserve">Area de Parqueos </t>
  </si>
  <si>
    <t xml:space="preserve">Paragomas </t>
  </si>
  <si>
    <t xml:space="preserve">Señalización horizontal y vertical </t>
  </si>
  <si>
    <t xml:space="preserve">Muros de Blocks </t>
  </si>
  <si>
    <t>Bloques de 6" SNP</t>
  </si>
  <si>
    <t xml:space="preserve">Terminación de Techos : </t>
  </si>
  <si>
    <t xml:space="preserve">Terminación de Superficies </t>
  </si>
  <si>
    <t xml:space="preserve">Cantos en general </t>
  </si>
  <si>
    <t xml:space="preserve">Mochetas en puertas y ventanas </t>
  </si>
  <si>
    <t xml:space="preserve">Pañete maestrado en muros </t>
  </si>
  <si>
    <t xml:space="preserve">Revestimientos </t>
  </si>
  <si>
    <t>Cerámica importada de pared (blanca brillante 0.10x0.10 )</t>
  </si>
  <si>
    <t xml:space="preserve">Acabados </t>
  </si>
  <si>
    <t xml:space="preserve">Suministro y Colocac. Pasamanos acero inoxidable </t>
  </si>
  <si>
    <t xml:space="preserve">Suministro y Colocación tubos de hierro negro de 6"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</si>
  <si>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</si>
  <si>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</si>
  <si>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>Escalera tipo marinera (tubos cuad. 1½" y peldaños Ø½" liso)</t>
  </si>
  <si>
    <t xml:space="preserve">Terminación de Pisos </t>
  </si>
  <si>
    <t xml:space="preserve">Instalaciones Sanitarias </t>
  </si>
  <si>
    <t>Suministro y Colocación Aluzinc Acanalado, Prepintado, con aislante térmico espesor=1", Cal.26 (incl. Tornillería antigoteras)</t>
  </si>
  <si>
    <t xml:space="preserve">Suministro y colocación de caños en aluzinc </t>
  </si>
  <si>
    <t xml:space="preserve">Puertas y Ventanas </t>
  </si>
  <si>
    <t>Puertas Hormann (2.44 x 1.53) Laterales (Doble Hoja)</t>
  </si>
  <si>
    <t>Puertas Hormann (2.44 x 2.25) Entrada Frontal (Doble Hoja)</t>
  </si>
  <si>
    <t>Puertas en Zinc Alum (2.10 x 0.90) Almacen y Baño Empleados</t>
  </si>
  <si>
    <t>Puertas en Zinc Alum (2.10 x 0.90) Cuarto Eléctrico (incl. Rejilla)</t>
  </si>
  <si>
    <t>Puertas de Vaiven (1.50 x 2.10) (incl. Visor y Montante)</t>
  </si>
  <si>
    <t xml:space="preserve">Puerta en zincalum (1.50 x 2.44) en Cocción </t>
  </si>
  <si>
    <t xml:space="preserve">Puerta en zincalum (0.90 x 2.44) en Lavado (incl. Visor) </t>
  </si>
  <si>
    <t xml:space="preserve">Barra antipánico en puertas 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</si>
  <si>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</si>
  <si>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p²</t>
  </si>
  <si>
    <t xml:space="preserve">Tiradores para puertas (tipo llana) remachado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</si>
  <si>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</si>
  <si>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</si>
  <si>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</si>
  <si>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</si>
  <si>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>Extractores Atmosférico de 24" en techo aluzinc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</si>
  <si>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</si>
  <si>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</si>
  <si>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</si>
  <si>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</si>
  <si>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</si>
  <si>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</si>
  <si>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</si>
  <si>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</si>
  <si>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</si>
  <si>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</si>
  <si>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</si>
  <si>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</si>
  <si>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</si>
  <si>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</si>
  <si>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</si>
  <si>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</si>
  <si>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</si>
  <si>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</si>
  <si>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</si>
  <si>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</si>
  <si>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 xml:space="preserve">CENTRO EDUCATIVO </t>
  </si>
  <si>
    <t xml:space="preserve">PRESUPUESTO </t>
  </si>
  <si>
    <t>Ubicación Proyecto :</t>
  </si>
  <si>
    <t>Precio Unitario</t>
  </si>
  <si>
    <t xml:space="preserve">Letrero de Promoción MINERD-OCI (Estruct. Metálica) </t>
  </si>
  <si>
    <t>Villas Agricolas, Distrito Nacional</t>
  </si>
  <si>
    <t xml:space="preserve"> COMEDOR-COCINA T2</t>
  </si>
  <si>
    <t>Limpieza con máquina hidrolavadora de 2500psi aceras</t>
  </si>
  <si>
    <t>Limpieza con máquina hidrolavadora de 2500psi pisos</t>
  </si>
  <si>
    <t xml:space="preserve">Limpieza de  techo plano </t>
  </si>
  <si>
    <t>Demolicion de muros de bloques</t>
  </si>
  <si>
    <t xml:space="preserve">Limpieza de Trampa de grasa (1.00x1.00x0.60) </t>
  </si>
  <si>
    <t>Limpieza de Registros (0.80x0.80x0.60)</t>
  </si>
  <si>
    <t>Limpieza y colocación de accesorios para lavamanos (incl. llave monomando)</t>
  </si>
  <si>
    <t>Limpieza de Vertedero de limpieza revestido en cerámica (completo)</t>
  </si>
  <si>
    <t>Desmonte y bote techo de aluzinc existente</t>
  </si>
  <si>
    <t>Desmontar y botar Ventanas</t>
  </si>
  <si>
    <t xml:space="preserve">Acera Frontal o Llegada </t>
  </si>
  <si>
    <t xml:space="preserve">Reparacion de Rampas para Minusválido (incluye Señalización) </t>
  </si>
  <si>
    <t>Reparacion de Cocina-Comedor, Acondicionamiento área exterior, área cívica y reparación de 28 aulas</t>
  </si>
  <si>
    <t xml:space="preserve">AREA FRONTAL A COMEDOR 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</si>
  <si>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</si>
  <si>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</si>
  <si>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Impermeab. en lona asfáltica de 4mm (granular)</t>
  </si>
  <si>
    <t>Resane de acera perimetral (aplicación de renovador de concreto)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</si>
</sst>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Times New Roman"/>
      <family val="1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color rgb="FF00008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6" applyNumberFormat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2" fillId="33" borderId="0" applyNumberFormat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24" fillId="0" borderId="0"/>
    <xf numFmtId="0" fontId="15" fillId="0" borderId="0"/>
    <xf numFmtId="0" fontId="16" fillId="0" borderId="0"/>
    <xf numFmtId="0" fontId="16" fillId="0" borderId="0"/>
    <xf numFmtId="176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6" fillId="0" borderId="0" applyFill="0">
      <alignment horizontal="center"/>
    </xf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177" fontId="29" fillId="0" borderId="0"/>
    <xf numFmtId="177" fontId="29" fillId="0" borderId="0"/>
    <xf numFmtId="0" fontId="9" fillId="0" borderId="0"/>
    <xf numFmtId="0" fontId="15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30" fillId="22" borderId="1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15" fillId="0" borderId="0" applyFont="0" applyFill="0" applyBorder="0" applyAlignment="0" applyProtection="0"/>
    <xf numFmtId="0" fontId="1" fillId="0" borderId="0"/>
    <xf numFmtId="0" fontId="37" fillId="0" borderId="0">
      <alignment vertic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indent="1"/>
    </xf>
    <xf numFmtId="4" fontId="5" fillId="2" borderId="0" xfId="0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 indent="1"/>
    </xf>
    <xf numFmtId="4" fontId="4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10" fillId="3" borderId="5" xfId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horizontal="right" vertical="center" indent="1"/>
    </xf>
    <xf numFmtId="4" fontId="4" fillId="2" borderId="0" xfId="0" applyNumberFormat="1" applyFont="1" applyFill="1" applyBorder="1" applyAlignment="1" applyProtection="1">
      <alignment vertical="center"/>
    </xf>
    <xf numFmtId="4" fontId="4" fillId="2" borderId="0" xfId="2" applyNumberFormat="1" applyFont="1" applyFill="1" applyBorder="1" applyAlignment="1" applyProtection="1">
      <alignment vertical="center"/>
    </xf>
    <xf numFmtId="164" fontId="8" fillId="3" borderId="5" xfId="1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0" fontId="4" fillId="2" borderId="0" xfId="2" applyNumberFormat="1" applyFont="1" applyFill="1" applyBorder="1" applyAlignment="1" applyProtection="1">
      <alignment horizontal="right" vertical="center" indent="1"/>
    </xf>
    <xf numFmtId="0" fontId="7" fillId="2" borderId="0" xfId="0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165" fontId="4" fillId="0" borderId="0" xfId="236" applyFont="1" applyBorder="1" applyAlignment="1">
      <alignment horizontal="right" vertical="center"/>
    </xf>
    <xf numFmtId="165" fontId="4" fillId="0" borderId="0" xfId="236" applyFont="1" applyBorder="1" applyAlignment="1">
      <alignment vertical="center"/>
    </xf>
    <xf numFmtId="49" fontId="3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165" fontId="8" fillId="3" borderId="15" xfId="0" applyNumberFormat="1" applyFont="1" applyFill="1" applyBorder="1" applyAlignment="1" applyProtection="1">
      <alignment horizontal="center" vertical="center"/>
    </xf>
    <xf numFmtId="165" fontId="8" fillId="3" borderId="14" xfId="0" applyNumberFormat="1" applyFont="1" applyFill="1" applyBorder="1" applyAlignment="1" applyProtection="1">
      <alignment horizontal="center" vertical="center"/>
    </xf>
    <xf numFmtId="165" fontId="8" fillId="3" borderId="16" xfId="236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>
      <alignment vertical="center" wrapText="1"/>
    </xf>
    <xf numFmtId="164" fontId="8" fillId="3" borderId="11" xfId="1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49" fontId="38" fillId="0" borderId="0" xfId="0" applyNumberFormat="1" applyFont="1" applyAlignment="1">
      <alignment vertical="center" wrapText="1"/>
    </xf>
    <xf numFmtId="49" fontId="36" fillId="0" borderId="0" xfId="0" applyNumberFormat="1" applyFont="1" applyAlignment="1">
      <alignment vertical="center" wrapText="1"/>
    </xf>
    <xf numFmtId="4" fontId="36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8" fillId="3" borderId="11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wrapText="1"/>
    </xf>
    <xf numFmtId="0" fontId="35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4" fontId="4" fillId="2" borderId="0" xfId="0" applyNumberFormat="1" applyFont="1" applyFill="1" applyAlignment="1" applyProtection="1">
      <alignment horizontal="right" vertical="center" indent="1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3" borderId="3" xfId="1" applyFont="1" applyFill="1" applyBorder="1" applyAlignment="1" applyProtection="1">
      <alignment horizontal="center" vertical="center" wrapText="1"/>
    </xf>
    <xf numFmtId="164" fontId="10" fillId="3" borderId="4" xfId="1" applyFont="1" applyFill="1" applyBorder="1" applyAlignment="1" applyProtection="1">
      <alignment horizontal="center" vertical="center" wrapText="1"/>
    </xf>
    <xf numFmtId="164" fontId="8" fillId="3" borderId="3" xfId="1" applyFont="1" applyFill="1" applyBorder="1" applyAlignment="1" applyProtection="1">
      <alignment horizontal="center" vertical="center" wrapText="1"/>
    </xf>
    <xf numFmtId="164" fontId="8" fillId="3" borderId="4" xfId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4" fontId="4" fillId="2" borderId="0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</cellXfs>
  <cellStyles count="237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omma" xfId="236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Euro" xfId="97"/>
    <cellStyle name="Euro 2" xfId="98"/>
    <cellStyle name="Euro 2 2" xfId="99"/>
    <cellStyle name="Euro_Analisis Barahona" xfId="100"/>
    <cellStyle name="Explanatory Text" xfId="101"/>
    <cellStyle name="Heading 1" xfId="102"/>
    <cellStyle name="Heading 2" xfId="103"/>
    <cellStyle name="Heading 3" xfId="104"/>
    <cellStyle name="Millares 10 2" xfId="105"/>
    <cellStyle name="Millares 11 2" xfId="106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9" xfId="143"/>
    <cellStyle name="Millares 9 2" xfId="221"/>
    <cellStyle name="Moneda 2" xfId="144"/>
    <cellStyle name="Moneda 2 2" xfId="145"/>
    <cellStyle name="Moneda 2 2 2" xfId="146"/>
    <cellStyle name="Moneda 2 3" xfId="147"/>
    <cellStyle name="Moneda 2 4" xfId="220"/>
    <cellStyle name="Moneda 3" xfId="148"/>
    <cellStyle name="Moneda 3 2" xfId="149"/>
    <cellStyle name="Moneda 4" xfId="150"/>
    <cellStyle name="Moneda 4 2" xfId="151"/>
    <cellStyle name="Moneda 5" xfId="222"/>
    <cellStyle name="Normal" xfId="0" builtinId="0"/>
    <cellStyle name="Normal - Style1" xfId="152"/>
    <cellStyle name="Normal 10" xfId="153"/>
    <cellStyle name="Normal 11" xfId="154"/>
    <cellStyle name="Normal 12" xfId="155"/>
    <cellStyle name="Normal 13" xfId="156"/>
    <cellStyle name="Normal 14" xfId="157"/>
    <cellStyle name="Normal 14 2" xfId="218"/>
    <cellStyle name="Normal 15" xfId="158"/>
    <cellStyle name="Normal 15 2" xfId="159"/>
    <cellStyle name="Normal 15 2 2" xfId="223"/>
    <cellStyle name="Normal 15 3" xfId="224"/>
    <cellStyle name="Normal 16" xfId="160"/>
    <cellStyle name="Normal 16 2" xfId="225"/>
    <cellStyle name="Normal 17" xfId="161"/>
    <cellStyle name="Normal 17 2" xfId="226"/>
    <cellStyle name="Normal 18" xfId="162"/>
    <cellStyle name="Normal 19" xfId="163"/>
    <cellStyle name="Normal 19 2" xfId="227"/>
    <cellStyle name="Normal 2" xfId="164"/>
    <cellStyle name="Normal 2 10" xfId="165"/>
    <cellStyle name="Normal 2 2" xfId="166"/>
    <cellStyle name="Normal 2 2 2" xfId="167"/>
    <cellStyle name="Normal 2 3" xfId="168"/>
    <cellStyle name="Normal 2 33" xfId="169"/>
    <cellStyle name="Normal 2 33 2" xfId="170"/>
    <cellStyle name="Normal 2 4" xfId="171"/>
    <cellStyle name="Normal 2 5" xfId="172"/>
    <cellStyle name="Normal 2 5 2" xfId="173"/>
    <cellStyle name="Normal 2 5 3" xfId="228"/>
    <cellStyle name="Normal 2 6" xfId="229"/>
    <cellStyle name="Normal 2 7" xfId="174"/>
    <cellStyle name="Normal 2_Edificio #01, Palmeras de Cabarete - Oficial" xfId="175"/>
    <cellStyle name="Normal 20" xfId="176"/>
    <cellStyle name="Normal 21" xfId="177"/>
    <cellStyle name="Normal 21 2" xfId="230"/>
    <cellStyle name="Normal 22" xfId="178"/>
    <cellStyle name="Normal 23" xfId="179"/>
    <cellStyle name="Normal 24" xfId="180"/>
    <cellStyle name="Normal 25" xfId="181"/>
    <cellStyle name="Normal 26" xfId="182"/>
    <cellStyle name="Normal 27" xfId="183"/>
    <cellStyle name="Normal 28" xfId="219"/>
    <cellStyle name="Normal 3" xfId="184"/>
    <cellStyle name="Normal 3 2" xfId="185"/>
    <cellStyle name="Normal 3 2 2" xfId="186"/>
    <cellStyle name="Normal 3 2 2 2" xfId="187"/>
    <cellStyle name="Normal 3 3" xfId="188"/>
    <cellStyle name="Normal 3 4" xfId="231"/>
    <cellStyle name="Normal 30" xfId="189"/>
    <cellStyle name="Normal 31" xfId="190"/>
    <cellStyle name="Normal 4" xfId="191"/>
    <cellStyle name="Normal 4 2" xfId="192"/>
    <cellStyle name="Normal 4 3 2" xfId="193"/>
    <cellStyle name="Normal 4 3 2 2" xfId="232"/>
    <cellStyle name="Normal 5" xfId="194"/>
    <cellStyle name="Normal 5 2" xfId="195"/>
    <cellStyle name="Normal 6" xfId="196"/>
    <cellStyle name="Normal 6 2" xfId="197"/>
    <cellStyle name="Normal 6 2 2" xfId="198"/>
    <cellStyle name="Normal 6 2 2 2" xfId="233"/>
    <cellStyle name="Normal 7" xfId="199"/>
    <cellStyle name="Normal 7 2" xfId="200"/>
    <cellStyle name="Normal 8" xfId="201"/>
    <cellStyle name="Normal 8 2" xfId="202"/>
    <cellStyle name="Normal 9" xfId="203"/>
    <cellStyle name="Normal 9 2" xfId="204"/>
    <cellStyle name="Output" xfId="205"/>
    <cellStyle name="Percent" xfId="2" builtinId="5"/>
    <cellStyle name="Percent 2" xfId="206"/>
    <cellStyle name="Percent 2 2" xfId="207"/>
    <cellStyle name="Percent 3" xfId="208"/>
    <cellStyle name="Percent 5" xfId="209"/>
    <cellStyle name="Percent 8" xfId="210"/>
    <cellStyle name="Porcentaje 2" xfId="211"/>
    <cellStyle name="Porcentaje 2 2" xfId="234"/>
    <cellStyle name="Porcentaje 3" xfId="235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</xdr:colOff>
      <xdr:row>0</xdr:row>
      <xdr:rowOff>114300</xdr:rowOff>
    </xdr:from>
    <xdr:ext cx="2124075" cy="8667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4" y="114300"/>
          <a:ext cx="2124075" cy="866775"/>
        </a:xfrm>
        <a:prstGeom prst="rect">
          <a:avLst/>
        </a:prstGeom>
      </xdr:spPr>
    </xdr:pic>
    <xdr:clientData/>
  </xdr:oneCellAnchor>
  <xdr:twoCellAnchor>
    <xdr:from>
      <xdr:col>2</xdr:col>
      <xdr:colOff>219075</xdr:colOff>
      <xdr:row>0</xdr:row>
      <xdr:rowOff>161925</xdr:rowOff>
    </xdr:from>
    <xdr:to>
      <xdr:col>5</xdr:col>
      <xdr:colOff>1019176</xdr:colOff>
      <xdr:row>4</xdr:row>
      <xdr:rowOff>123825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61925"/>
          <a:ext cx="28098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49"/>
  <sheetViews>
    <sheetView showGridLines="0" tabSelected="1" view="pageBreakPreview" zoomScaleNormal="100" zoomScaleSheetLayoutView="100" workbookViewId="0">
      <selection activeCell="F124" sqref="E15:F124"/>
    </sheetView>
  </sheetViews>
  <sheetFormatPr defaultColWidth="11.42578125" defaultRowHeight="15"/>
  <cols>
    <col min="1" max="1" width="3.7109375" style="8" customWidth="1"/>
    <col min="2" max="2" width="52.28515625" style="9" customWidth="1"/>
    <col min="3" max="3" width="6.7109375" style="10" customWidth="1"/>
    <col min="4" max="4" width="11.28515625" style="11" customWidth="1"/>
    <col min="5" max="5" width="12.140625" style="11" customWidth="1"/>
    <col min="6" max="6" width="16.42578125" style="11" bestFit="1" customWidth="1"/>
    <col min="7" max="16384" width="11.42578125" style="8"/>
  </cols>
  <sheetData>
    <row r="1" spans="1:6" ht="15.75">
      <c r="A1" s="67"/>
      <c r="B1" s="67"/>
      <c r="C1" s="67"/>
      <c r="D1" s="67"/>
      <c r="E1" s="67"/>
      <c r="F1" s="67"/>
    </row>
    <row r="2" spans="1:6" ht="15.75">
      <c r="A2" s="32"/>
      <c r="B2" s="32"/>
      <c r="C2" s="32"/>
      <c r="D2" s="32"/>
      <c r="E2" s="32"/>
      <c r="F2" s="32"/>
    </row>
    <row r="3" spans="1:6" ht="15.75">
      <c r="A3" s="32"/>
      <c r="B3" s="32"/>
      <c r="C3" s="32"/>
      <c r="D3" s="32"/>
      <c r="E3" s="32"/>
      <c r="F3" s="32"/>
    </row>
    <row r="4" spans="1:6">
      <c r="A4" s="57"/>
      <c r="B4" s="57"/>
      <c r="C4" s="57"/>
      <c r="D4" s="57"/>
      <c r="E4" s="57"/>
      <c r="F4" s="57"/>
    </row>
    <row r="5" spans="1:6">
      <c r="A5" s="57"/>
      <c r="B5" s="57"/>
      <c r="C5" s="57"/>
      <c r="D5" s="57"/>
      <c r="E5" s="57"/>
      <c r="F5" s="57"/>
    </row>
    <row r="6" spans="1:6" ht="15.75">
      <c r="A6" s="68" t="s">
        <v>111</v>
      </c>
      <c r="B6" s="68"/>
      <c r="C6" s="68"/>
      <c r="D6" s="68"/>
      <c r="E6" s="68"/>
      <c r="F6" s="68"/>
    </row>
    <row r="7" spans="1:6">
      <c r="A7" s="2"/>
      <c r="B7" s="33" t="s">
        <v>110</v>
      </c>
      <c r="C7" s="33" t="s">
        <v>4</v>
      </c>
      <c r="D7" s="8"/>
      <c r="E7" s="8"/>
      <c r="F7" s="8"/>
    </row>
    <row r="8" spans="1:6" ht="15" customHeight="1">
      <c r="A8" s="3"/>
      <c r="B8" s="8" t="s">
        <v>6</v>
      </c>
      <c r="C8" s="69" t="s">
        <v>129</v>
      </c>
      <c r="D8" s="69"/>
      <c r="E8" s="69"/>
      <c r="F8" s="69"/>
    </row>
    <row r="9" spans="1:6">
      <c r="A9" s="3"/>
      <c r="B9" s="33" t="s">
        <v>112</v>
      </c>
      <c r="C9" s="69"/>
      <c r="D9" s="69"/>
      <c r="E9" s="69"/>
      <c r="F9" s="69"/>
    </row>
    <row r="10" spans="1:6">
      <c r="A10" s="3"/>
      <c r="B10" s="8" t="s">
        <v>115</v>
      </c>
      <c r="C10" s="69"/>
      <c r="D10" s="69"/>
      <c r="E10" s="69"/>
      <c r="F10" s="69"/>
    </row>
    <row r="11" spans="1:6" ht="15.75" thickBot="1">
      <c r="A11" s="3"/>
      <c r="B11" s="8"/>
      <c r="C11" s="38"/>
      <c r="D11" s="38"/>
      <c r="E11" s="38"/>
      <c r="F11" s="38"/>
    </row>
    <row r="12" spans="1:6" ht="15.75" thickBot="1">
      <c r="A12" s="44"/>
      <c r="B12" s="39" t="s">
        <v>0</v>
      </c>
      <c r="C12" s="40" t="s">
        <v>1</v>
      </c>
      <c r="D12" s="41" t="s">
        <v>2</v>
      </c>
      <c r="E12" s="42" t="s">
        <v>113</v>
      </c>
      <c r="F12" s="43" t="s">
        <v>3</v>
      </c>
    </row>
    <row r="13" spans="1:6" ht="15.75" thickBot="1">
      <c r="A13" s="1"/>
      <c r="B13" s="4"/>
      <c r="C13" s="5"/>
      <c r="D13" s="6"/>
      <c r="E13" s="6"/>
      <c r="F13" s="7"/>
    </row>
    <row r="14" spans="1:6" s="12" customFormat="1" ht="13.5" thickBot="1">
      <c r="B14" s="45" t="s">
        <v>7</v>
      </c>
      <c r="C14" s="13"/>
      <c r="D14" s="14"/>
      <c r="E14" s="14"/>
      <c r="F14" s="14"/>
    </row>
    <row r="15" spans="1:6" s="12" customFormat="1" ht="13.5" thickTop="1">
      <c r="B15" s="15" t="s">
        <v>114</v>
      </c>
      <c r="C15" s="13" t="s">
        <v>8</v>
      </c>
      <c r="D15" s="14">
        <v>1</v>
      </c>
      <c r="E15" s="14"/>
      <c r="F15" s="14"/>
    </row>
    <row r="16" spans="1:6" s="12" customFormat="1" ht="13.5" thickBot="1">
      <c r="B16" s="15"/>
      <c r="C16" s="13"/>
      <c r="D16" s="14"/>
      <c r="E16" s="14"/>
      <c r="F16" s="14"/>
    </row>
    <row r="17" spans="2:6" s="12" customFormat="1" ht="13.5" thickBot="1">
      <c r="B17" s="45" t="s">
        <v>9</v>
      </c>
      <c r="C17" s="13"/>
      <c r="D17" s="14"/>
      <c r="E17" s="14"/>
      <c r="F17" s="14"/>
    </row>
    <row r="18" spans="2:6" s="12" customFormat="1" ht="26.25" thickTop="1">
      <c r="B18" s="15" t="s">
        <v>10</v>
      </c>
      <c r="C18" s="13" t="s">
        <v>8</v>
      </c>
      <c r="D18" s="14">
        <v>1</v>
      </c>
      <c r="E18" s="14"/>
      <c r="F18" s="14"/>
    </row>
    <row r="19" spans="2:6" s="12" customFormat="1" ht="13.5" thickBot="1">
      <c r="B19" s="15"/>
      <c r="C19" s="13"/>
      <c r="D19" s="14"/>
      <c r="E19" s="14"/>
      <c r="F19" s="14"/>
    </row>
    <row r="20" spans="2:6" s="12" customFormat="1" ht="15.75" customHeight="1" thickBot="1">
      <c r="B20" s="45" t="s">
        <v>13</v>
      </c>
      <c r="C20" s="13"/>
      <c r="D20" s="14"/>
      <c r="E20" s="14"/>
      <c r="F20" s="14"/>
    </row>
    <row r="21" spans="2:6" s="12" customFormat="1" ht="13.5" thickTop="1">
      <c r="B21" s="48" t="s">
        <v>14</v>
      </c>
      <c r="C21" s="13"/>
      <c r="D21" s="14"/>
      <c r="E21" s="14"/>
      <c r="F21" s="14"/>
    </row>
    <row r="22" spans="2:6" s="12" customFormat="1" ht="12.75">
      <c r="B22" s="49" t="s">
        <v>15</v>
      </c>
      <c r="C22" s="36" t="s">
        <v>11</v>
      </c>
      <c r="D22" s="50">
        <f>244.11*2*3</f>
        <v>1464.66</v>
      </c>
      <c r="E22" s="14"/>
      <c r="F22" s="14"/>
    </row>
    <row r="23" spans="2:6" s="12" customFormat="1" ht="12.75">
      <c r="B23" s="49" t="s">
        <v>17</v>
      </c>
      <c r="C23" s="36" t="s">
        <v>18</v>
      </c>
      <c r="D23" s="50">
        <v>96.634799999999998</v>
      </c>
      <c r="E23" s="14"/>
      <c r="F23" s="14"/>
    </row>
    <row r="24" spans="2:6" s="12" customFormat="1" ht="12.75">
      <c r="B24" s="49" t="s">
        <v>19</v>
      </c>
      <c r="C24" s="36" t="s">
        <v>18</v>
      </c>
      <c r="D24" s="50">
        <f>478.24*1.05+(642*1.05)</f>
        <v>1176.252</v>
      </c>
      <c r="E24" s="14"/>
      <c r="F24" s="14"/>
    </row>
    <row r="25" spans="2:6" s="12" customFormat="1" ht="12.75">
      <c r="B25" s="49" t="s">
        <v>20</v>
      </c>
      <c r="C25" s="36" t="s">
        <v>18</v>
      </c>
      <c r="D25" s="50">
        <f>164.29*1.1+(222.04*1.05)</f>
        <v>413.86099999999999</v>
      </c>
      <c r="E25" s="14"/>
      <c r="F25" s="14"/>
    </row>
    <row r="26" spans="2:6" s="12" customFormat="1" ht="12.75">
      <c r="B26" s="48" t="s">
        <v>21</v>
      </c>
      <c r="C26" s="37"/>
      <c r="D26" s="51"/>
      <c r="E26" s="14"/>
      <c r="F26" s="14"/>
    </row>
    <row r="27" spans="2:6" s="12" customFormat="1" ht="12.75">
      <c r="B27" s="49" t="s">
        <v>22</v>
      </c>
      <c r="C27" s="36" t="s">
        <v>16</v>
      </c>
      <c r="D27" s="50">
        <v>28.8</v>
      </c>
      <c r="E27" s="14"/>
      <c r="F27" s="14"/>
    </row>
    <row r="28" spans="2:6" s="12" customFormat="1" ht="12.75">
      <c r="B28" s="49" t="s">
        <v>23</v>
      </c>
      <c r="C28" s="36" t="s">
        <v>11</v>
      </c>
      <c r="D28" s="50">
        <f>3*1.3</f>
        <v>3.9000000000000004</v>
      </c>
      <c r="E28" s="14"/>
      <c r="F28" s="14"/>
    </row>
    <row r="29" spans="2:6" s="12" customFormat="1" ht="12.75">
      <c r="B29" s="49" t="s">
        <v>24</v>
      </c>
      <c r="C29" s="36" t="s">
        <v>11</v>
      </c>
      <c r="D29" s="50">
        <f>2.8*3</f>
        <v>8.3999999999999986</v>
      </c>
      <c r="E29" s="14"/>
      <c r="F29" s="14"/>
    </row>
    <row r="30" spans="2:6" s="12" customFormat="1" ht="12.75">
      <c r="B30" s="49" t="s">
        <v>25</v>
      </c>
      <c r="C30" s="36" t="s">
        <v>26</v>
      </c>
      <c r="D30" s="50">
        <f>53.55+35+15</f>
        <v>103.55</v>
      </c>
      <c r="E30" s="14"/>
      <c r="F30" s="14"/>
    </row>
    <row r="31" spans="2:6" s="12" customFormat="1" ht="12.75">
      <c r="B31" s="49" t="s">
        <v>27</v>
      </c>
      <c r="C31" s="36" t="s">
        <v>26</v>
      </c>
      <c r="D31" s="50">
        <v>65.45</v>
      </c>
      <c r="E31" s="14"/>
      <c r="F31" s="14"/>
    </row>
    <row r="32" spans="2:6" s="12" customFormat="1" ht="12.75">
      <c r="B32" s="48" t="s">
        <v>28</v>
      </c>
      <c r="C32" s="37"/>
      <c r="D32" s="51"/>
      <c r="E32" s="14"/>
      <c r="F32" s="14"/>
    </row>
    <row r="33" spans="2:6" s="12" customFormat="1" ht="12.75">
      <c r="B33" s="49" t="s">
        <v>15</v>
      </c>
      <c r="C33" s="36" t="s">
        <v>18</v>
      </c>
      <c r="D33" s="50">
        <f>72*3</f>
        <v>216</v>
      </c>
      <c r="E33" s="14"/>
      <c r="F33" s="14"/>
    </row>
    <row r="34" spans="2:6" s="12" customFormat="1" ht="12.75">
      <c r="B34" s="49" t="s">
        <v>17</v>
      </c>
      <c r="C34" s="36" t="s">
        <v>11</v>
      </c>
      <c r="D34" s="50">
        <v>70.3</v>
      </c>
      <c r="E34" s="14"/>
      <c r="F34" s="14"/>
    </row>
    <row r="35" spans="2:6" s="12" customFormat="1" ht="12.75">
      <c r="B35" s="49" t="s">
        <v>19</v>
      </c>
      <c r="C35" s="36" t="s">
        <v>18</v>
      </c>
      <c r="D35" s="50">
        <f>189.53+305.94</f>
        <v>495.47</v>
      </c>
      <c r="E35" s="14"/>
      <c r="F35" s="14"/>
    </row>
    <row r="36" spans="2:6" s="12" customFormat="1" ht="12.75">
      <c r="B36" s="49" t="s">
        <v>20</v>
      </c>
      <c r="C36" s="36" t="s">
        <v>18</v>
      </c>
      <c r="D36" s="50">
        <f>205.94</f>
        <v>205.94</v>
      </c>
      <c r="E36" s="14"/>
      <c r="F36" s="14"/>
    </row>
    <row r="37" spans="2:6" s="12" customFormat="1" ht="12.75">
      <c r="B37" s="48" t="s">
        <v>29</v>
      </c>
      <c r="C37" s="37"/>
      <c r="D37" s="51"/>
      <c r="E37" s="14"/>
      <c r="F37" s="14"/>
    </row>
    <row r="38" spans="2:6" s="12" customFormat="1" ht="12.75">
      <c r="B38" s="49" t="s">
        <v>30</v>
      </c>
      <c r="C38" s="36" t="s">
        <v>11</v>
      </c>
      <c r="D38" s="50">
        <f>66.9*2</f>
        <v>133.80000000000001</v>
      </c>
      <c r="E38" s="14"/>
      <c r="F38" s="14"/>
    </row>
    <row r="39" spans="2:6" s="12" customFormat="1" ht="63.75">
      <c r="B39" s="56" t="s">
        <v>131</v>
      </c>
      <c r="C39" s="13" t="s">
        <v>31</v>
      </c>
      <c r="D39" s="17">
        <v>16</v>
      </c>
      <c r="E39" s="14"/>
      <c r="F39" s="14"/>
    </row>
    <row r="40" spans="2:6" s="12" customFormat="1" ht="25.5">
      <c r="B40" s="56" t="s">
        <v>123</v>
      </c>
      <c r="C40" s="13" t="s">
        <v>31</v>
      </c>
      <c r="D40" s="17">
        <v>12</v>
      </c>
      <c r="E40" s="14"/>
      <c r="F40" s="14"/>
    </row>
    <row r="41" spans="2:6" s="12" customFormat="1" ht="76.5">
      <c r="B41" s="56" t="s">
        <v>132</v>
      </c>
      <c r="C41" s="13" t="s">
        <v>31</v>
      </c>
      <c r="D41" s="17">
        <v>4</v>
      </c>
      <c r="E41" s="14"/>
      <c r="F41" s="14"/>
    </row>
    <row r="42" spans="2:6" s="12" customFormat="1" ht="12.75">
      <c r="B42" s="49" t="s">
        <v>32</v>
      </c>
      <c r="C42" s="36" t="s">
        <v>31</v>
      </c>
      <c r="D42" s="50">
        <v>2</v>
      </c>
      <c r="E42" s="14"/>
      <c r="F42" s="14"/>
    </row>
    <row r="43" spans="2:6" s="12" customFormat="1" ht="12.75">
      <c r="B43" s="49" t="s">
        <v>33</v>
      </c>
      <c r="C43" s="36" t="s">
        <v>11</v>
      </c>
      <c r="D43" s="50">
        <f>8*10*2</f>
        <v>160</v>
      </c>
      <c r="E43" s="14"/>
      <c r="F43" s="14"/>
    </row>
    <row r="44" spans="2:6" s="12" customFormat="1" ht="25.5">
      <c r="B44" s="49" t="s">
        <v>34</v>
      </c>
      <c r="C44" s="36" t="s">
        <v>18</v>
      </c>
      <c r="D44" s="50">
        <f>16*0.7*1.4</f>
        <v>15.679999999999998</v>
      </c>
      <c r="E44" s="14"/>
      <c r="F44" s="14"/>
    </row>
    <row r="45" spans="2:6" s="12" customFormat="1" ht="12.75">
      <c r="B45" s="49" t="s">
        <v>35</v>
      </c>
      <c r="C45" s="36" t="s">
        <v>18</v>
      </c>
      <c r="D45" s="50">
        <f>63.25+44.64</f>
        <v>107.89</v>
      </c>
      <c r="E45" s="14"/>
      <c r="F45" s="14"/>
    </row>
    <row r="46" spans="2:6" s="12" customFormat="1" ht="12.75">
      <c r="B46" s="48" t="s">
        <v>36</v>
      </c>
      <c r="C46" s="37"/>
      <c r="D46" s="51"/>
      <c r="E46" s="14"/>
      <c r="F46" s="14"/>
    </row>
    <row r="47" spans="2:6" s="12" customFormat="1" ht="12.75">
      <c r="B47" s="49" t="s">
        <v>38</v>
      </c>
      <c r="C47" s="36" t="s">
        <v>11</v>
      </c>
      <c r="D47" s="50">
        <v>496</v>
      </c>
      <c r="E47" s="14"/>
      <c r="F47" s="14"/>
    </row>
    <row r="48" spans="2:6" s="12" customFormat="1" ht="38.25">
      <c r="B48" s="49" t="s">
        <v>39</v>
      </c>
      <c r="C48" s="36" t="s">
        <v>16</v>
      </c>
      <c r="D48" s="50">
        <f>+D47</f>
        <v>496</v>
      </c>
      <c r="E48" s="14"/>
      <c r="F48" s="14"/>
    </row>
    <row r="49" spans="2:6" s="12" customFormat="1" ht="12.75">
      <c r="B49" s="48" t="s">
        <v>40</v>
      </c>
      <c r="C49" s="37"/>
      <c r="D49" s="51"/>
      <c r="E49" s="14"/>
      <c r="F49" s="14"/>
    </row>
    <row r="50" spans="2:6" s="12" customFormat="1" ht="12.75">
      <c r="B50" s="49" t="s">
        <v>41</v>
      </c>
      <c r="C50" s="36" t="s">
        <v>26</v>
      </c>
      <c r="D50" s="50">
        <v>25</v>
      </c>
      <c r="E50" s="14"/>
      <c r="F50" s="14"/>
    </row>
    <row r="51" spans="2:6" s="12" customFormat="1" ht="12.75">
      <c r="B51" s="49" t="s">
        <v>42</v>
      </c>
      <c r="C51" s="36" t="s">
        <v>26</v>
      </c>
      <c r="D51" s="50">
        <f>1317+(330*2.4*2)</f>
        <v>2901</v>
      </c>
      <c r="E51" s="14"/>
      <c r="F51" s="14"/>
    </row>
    <row r="52" spans="2:6" s="12" customFormat="1" ht="13.5" thickBot="1">
      <c r="B52" s="49"/>
      <c r="C52" s="36"/>
      <c r="D52" s="50"/>
      <c r="E52" s="14"/>
      <c r="F52" s="14"/>
    </row>
    <row r="53" spans="2:6" s="12" customFormat="1" ht="13.5" thickBot="1">
      <c r="B53" s="46" t="s">
        <v>44</v>
      </c>
      <c r="C53" s="13"/>
      <c r="D53" s="14"/>
      <c r="E53" s="14"/>
      <c r="F53" s="14"/>
    </row>
    <row r="54" spans="2:6" s="12" customFormat="1" ht="13.5" thickTop="1">
      <c r="B54" s="49" t="s">
        <v>45</v>
      </c>
      <c r="C54" s="36" t="s">
        <v>43</v>
      </c>
      <c r="D54" s="50">
        <v>1</v>
      </c>
      <c r="E54" s="14"/>
      <c r="F54" s="14"/>
    </row>
    <row r="55" spans="2:6" s="12" customFormat="1" ht="12.75">
      <c r="B55" s="49" t="s">
        <v>46</v>
      </c>
      <c r="C55" s="36" t="s">
        <v>31</v>
      </c>
      <c r="D55" s="50">
        <v>1</v>
      </c>
      <c r="E55" s="14"/>
      <c r="F55" s="14"/>
    </row>
    <row r="56" spans="2:6" s="12" customFormat="1" ht="12.75">
      <c r="B56" s="49" t="s">
        <v>47</v>
      </c>
      <c r="C56" s="36" t="s">
        <v>31</v>
      </c>
      <c r="D56" s="50">
        <v>10</v>
      </c>
      <c r="E56" s="14"/>
      <c r="F56" s="14"/>
    </row>
    <row r="57" spans="2:6" s="12" customFormat="1" ht="12.75">
      <c r="B57" s="49" t="s">
        <v>48</v>
      </c>
      <c r="C57" s="36" t="s">
        <v>31</v>
      </c>
      <c r="D57" s="50">
        <v>2</v>
      </c>
      <c r="E57" s="14"/>
      <c r="F57" s="14"/>
    </row>
    <row r="58" spans="2:6" s="12" customFormat="1" ht="12.75">
      <c r="B58" s="49" t="s">
        <v>49</v>
      </c>
      <c r="C58" s="36" t="s">
        <v>31</v>
      </c>
      <c r="D58" s="50">
        <v>2</v>
      </c>
      <c r="E58" s="14"/>
      <c r="F58" s="14"/>
    </row>
    <row r="59" spans="2:6" s="12" customFormat="1" ht="12.75">
      <c r="B59" s="16" t="s">
        <v>130</v>
      </c>
      <c r="C59" s="13"/>
      <c r="D59" s="14"/>
      <c r="E59" s="14"/>
      <c r="F59" s="14"/>
    </row>
    <row r="60" spans="2:6" s="12" customFormat="1" ht="12.75">
      <c r="B60" s="49" t="s">
        <v>50</v>
      </c>
      <c r="C60" s="36" t="s">
        <v>37</v>
      </c>
      <c r="D60" s="50">
        <v>2</v>
      </c>
      <c r="E60" s="14"/>
      <c r="F60" s="14"/>
    </row>
    <row r="61" spans="2:6" s="12" customFormat="1" ht="12.75">
      <c r="B61" s="49" t="s">
        <v>117</v>
      </c>
      <c r="C61" s="36" t="s">
        <v>11</v>
      </c>
      <c r="D61" s="50">
        <f>33*1.5</f>
        <v>49.5</v>
      </c>
      <c r="E61" s="14"/>
      <c r="F61" s="14"/>
    </row>
    <row r="62" spans="2:6" s="12" customFormat="1" ht="12.75">
      <c r="B62" s="16" t="s">
        <v>51</v>
      </c>
      <c r="C62" s="36"/>
      <c r="D62" s="50"/>
      <c r="E62" s="14"/>
      <c r="F62" s="14"/>
    </row>
    <row r="63" spans="2:6" s="12" customFormat="1" ht="12.75">
      <c r="B63" s="49" t="s">
        <v>118</v>
      </c>
      <c r="C63" s="36" t="s">
        <v>12</v>
      </c>
      <c r="D63" s="50">
        <v>45</v>
      </c>
      <c r="E63" s="14"/>
      <c r="F63" s="14"/>
    </row>
    <row r="64" spans="2:6" s="12" customFormat="1" ht="12.75">
      <c r="B64" s="49" t="s">
        <v>52</v>
      </c>
      <c r="C64" s="36" t="s">
        <v>37</v>
      </c>
      <c r="D64" s="50">
        <v>7</v>
      </c>
      <c r="E64" s="14"/>
      <c r="F64" s="14"/>
    </row>
    <row r="65" spans="2:6" s="12" customFormat="1" ht="12.75">
      <c r="B65" s="49" t="s">
        <v>53</v>
      </c>
      <c r="C65" s="36" t="s">
        <v>43</v>
      </c>
      <c r="D65" s="50">
        <v>1</v>
      </c>
      <c r="E65" s="14"/>
      <c r="F65" s="14"/>
    </row>
    <row r="66" spans="2:6" s="12" customFormat="1" ht="13.5" thickBot="1">
      <c r="B66" s="15"/>
      <c r="C66" s="13"/>
      <c r="D66" s="14"/>
      <c r="E66" s="14"/>
      <c r="F66" s="14"/>
    </row>
    <row r="67" spans="2:6" s="12" customFormat="1" ht="13.5" thickBot="1">
      <c r="B67" s="47" t="s">
        <v>116</v>
      </c>
      <c r="C67" s="13"/>
      <c r="D67" s="17"/>
      <c r="E67" s="14"/>
      <c r="F67" s="14"/>
    </row>
    <row r="68" spans="2:6" s="12" customFormat="1" ht="12.75">
      <c r="B68" s="55" t="s">
        <v>54</v>
      </c>
      <c r="C68" s="13"/>
      <c r="D68" s="34"/>
      <c r="E68" s="14"/>
      <c r="F68" s="14"/>
    </row>
    <row r="69" spans="2:6" s="12" customFormat="1" ht="12.75">
      <c r="B69" s="12" t="s">
        <v>120</v>
      </c>
      <c r="C69" s="13" t="s">
        <v>11</v>
      </c>
      <c r="D69" s="34">
        <v>220</v>
      </c>
      <c r="E69" s="14"/>
      <c r="F69" s="14"/>
    </row>
    <row r="70" spans="2:6" s="12" customFormat="1" ht="12.75">
      <c r="B70" s="12" t="s">
        <v>55</v>
      </c>
      <c r="C70" s="13" t="s">
        <v>11</v>
      </c>
      <c r="D70" s="34">
        <v>220</v>
      </c>
      <c r="E70" s="14"/>
      <c r="F70" s="14"/>
    </row>
    <row r="71" spans="2:6">
      <c r="B71" s="54" t="s">
        <v>56</v>
      </c>
      <c r="C71" s="13"/>
      <c r="D71" s="17"/>
      <c r="E71" s="14"/>
      <c r="F71" s="14"/>
    </row>
    <row r="72" spans="2:6">
      <c r="B72" s="21" t="s">
        <v>119</v>
      </c>
      <c r="C72" s="13" t="s">
        <v>11</v>
      </c>
      <c r="D72" s="17">
        <v>129.8304</v>
      </c>
      <c r="E72" s="14"/>
      <c r="F72" s="14"/>
    </row>
    <row r="73" spans="2:6">
      <c r="B73" s="21" t="s">
        <v>133</v>
      </c>
      <c r="C73" s="13" t="s">
        <v>11</v>
      </c>
      <c r="D73" s="17">
        <v>129.8304</v>
      </c>
      <c r="E73" s="14"/>
      <c r="F73" s="14"/>
    </row>
    <row r="74" spans="2:6">
      <c r="B74" s="21" t="s">
        <v>125</v>
      </c>
      <c r="C74" s="13" t="s">
        <v>11</v>
      </c>
      <c r="D74" s="17">
        <v>476</v>
      </c>
      <c r="E74" s="14"/>
      <c r="F74" s="14"/>
    </row>
    <row r="75" spans="2:6" ht="38.25">
      <c r="B75" s="21" t="s">
        <v>71</v>
      </c>
      <c r="C75" s="13" t="s">
        <v>11</v>
      </c>
      <c r="D75" s="17">
        <v>476</v>
      </c>
      <c r="E75" s="14"/>
      <c r="F75" s="14"/>
    </row>
    <row r="76" spans="2:6">
      <c r="B76" s="21" t="s">
        <v>72</v>
      </c>
      <c r="C76" s="13" t="s">
        <v>11</v>
      </c>
      <c r="D76" s="17">
        <v>64</v>
      </c>
      <c r="E76" s="14"/>
      <c r="F76" s="14"/>
    </row>
    <row r="77" spans="2:6">
      <c r="B77" s="54" t="s">
        <v>57</v>
      </c>
      <c r="C77" s="13"/>
      <c r="D77" s="17"/>
      <c r="E77" s="14"/>
      <c r="F77" s="14"/>
    </row>
    <row r="78" spans="2:6">
      <c r="B78" s="21" t="s">
        <v>60</v>
      </c>
      <c r="C78" s="13" t="s">
        <v>11</v>
      </c>
      <c r="D78" s="17">
        <v>153</v>
      </c>
      <c r="E78" s="14"/>
      <c r="F78" s="14"/>
    </row>
    <row r="79" spans="2:6">
      <c r="B79" s="21" t="s">
        <v>58</v>
      </c>
      <c r="C79" s="13" t="s">
        <v>16</v>
      </c>
      <c r="D79" s="17">
        <v>413</v>
      </c>
      <c r="E79" s="14"/>
      <c r="F79" s="14"/>
    </row>
    <row r="80" spans="2:6">
      <c r="B80" s="21" t="s">
        <v>59</v>
      </c>
      <c r="C80" s="13" t="s">
        <v>11</v>
      </c>
      <c r="D80" s="17">
        <v>44.0946</v>
      </c>
      <c r="E80" s="14"/>
      <c r="F80" s="14"/>
    </row>
    <row r="81" spans="2:6">
      <c r="B81" s="54" t="s">
        <v>61</v>
      </c>
      <c r="C81" s="13"/>
      <c r="D81" s="17"/>
      <c r="E81" s="14"/>
      <c r="F81" s="14"/>
    </row>
    <row r="82" spans="2:6">
      <c r="B82" s="21" t="s">
        <v>62</v>
      </c>
      <c r="C82" s="13" t="s">
        <v>11</v>
      </c>
      <c r="D82" s="17">
        <v>194.852</v>
      </c>
      <c r="E82" s="14"/>
      <c r="F82" s="14"/>
    </row>
    <row r="83" spans="2:6">
      <c r="B83" s="54" t="s">
        <v>63</v>
      </c>
      <c r="C83" s="13"/>
      <c r="D83" s="17"/>
      <c r="E83" s="14"/>
      <c r="F83" s="14"/>
    </row>
    <row r="84" spans="2:6">
      <c r="B84" s="21" t="s">
        <v>64</v>
      </c>
      <c r="C84" s="13" t="s">
        <v>16</v>
      </c>
      <c r="D84" s="17">
        <v>5.85</v>
      </c>
      <c r="E84" s="14"/>
      <c r="F84" s="14"/>
    </row>
    <row r="85" spans="2:6">
      <c r="B85" s="21" t="s">
        <v>65</v>
      </c>
      <c r="C85" s="13" t="s">
        <v>16</v>
      </c>
      <c r="D85" s="17">
        <v>7.2</v>
      </c>
      <c r="E85" s="14"/>
      <c r="F85" s="14"/>
    </row>
    <row r="86" spans="2:6" ht="25.5">
      <c r="B86" s="21" t="s">
        <v>66</v>
      </c>
      <c r="C86" s="13" t="s">
        <v>37</v>
      </c>
      <c r="D86" s="17">
        <v>4</v>
      </c>
      <c r="E86" s="14"/>
      <c r="F86" s="14"/>
    </row>
    <row r="87" spans="2:6" ht="25.5">
      <c r="B87" s="21" t="s">
        <v>67</v>
      </c>
      <c r="C87" s="13" t="s">
        <v>11</v>
      </c>
      <c r="D87" s="17">
        <v>32</v>
      </c>
      <c r="E87" s="14"/>
      <c r="F87" s="14"/>
    </row>
    <row r="88" spans="2:6">
      <c r="B88" s="21" t="s">
        <v>68</v>
      </c>
      <c r="C88" s="13" t="s">
        <v>31</v>
      </c>
      <c r="D88" s="17">
        <v>1</v>
      </c>
      <c r="E88" s="14"/>
      <c r="F88" s="14"/>
    </row>
    <row r="89" spans="2:6">
      <c r="B89" s="54" t="s">
        <v>69</v>
      </c>
      <c r="C89" s="13"/>
      <c r="D89" s="17"/>
      <c r="E89" s="14"/>
      <c r="F89" s="14"/>
    </row>
    <row r="90" spans="2:6">
      <c r="B90" s="49" t="s">
        <v>33</v>
      </c>
      <c r="C90" s="13" t="s">
        <v>11</v>
      </c>
      <c r="D90" s="17">
        <v>466.43000000000006</v>
      </c>
      <c r="E90" s="14"/>
      <c r="F90" s="14"/>
    </row>
    <row r="91" spans="2:6">
      <c r="B91" s="54" t="s">
        <v>70</v>
      </c>
      <c r="C91" s="13"/>
      <c r="D91" s="17"/>
      <c r="E91" s="14"/>
      <c r="F91" s="14"/>
    </row>
    <row r="92" spans="2:6">
      <c r="B92" s="21" t="s">
        <v>121</v>
      </c>
      <c r="C92" s="13" t="s">
        <v>31</v>
      </c>
      <c r="D92" s="17">
        <v>1</v>
      </c>
      <c r="E92" s="14"/>
      <c r="F92" s="14"/>
    </row>
    <row r="93" spans="2:6">
      <c r="B93" s="21" t="s">
        <v>122</v>
      </c>
      <c r="C93" s="13" t="s">
        <v>37</v>
      </c>
      <c r="D93" s="17">
        <v>3</v>
      </c>
      <c r="E93" s="14"/>
      <c r="F93" s="14"/>
    </row>
    <row r="94" spans="2:6" s="19" customFormat="1" ht="25.5">
      <c r="B94" s="56" t="s">
        <v>123</v>
      </c>
      <c r="C94" s="20" t="s">
        <v>37</v>
      </c>
      <c r="D94" s="18">
        <v>6</v>
      </c>
      <c r="E94" s="14"/>
      <c r="F94" s="14"/>
    </row>
    <row r="95" spans="2:6" ht="25.5">
      <c r="B95" s="21" t="s">
        <v>124</v>
      </c>
      <c r="C95" s="13" t="s">
        <v>31</v>
      </c>
      <c r="D95" s="17">
        <v>1</v>
      </c>
      <c r="E95" s="14"/>
      <c r="F95" s="14"/>
    </row>
    <row r="96" spans="2:6">
      <c r="B96" s="54" t="s">
        <v>73</v>
      </c>
      <c r="C96" s="13"/>
      <c r="D96" s="17"/>
      <c r="E96" s="14"/>
      <c r="F96" s="14"/>
    </row>
    <row r="97" spans="2:6">
      <c r="B97" s="21" t="s">
        <v>74</v>
      </c>
      <c r="C97" s="13" t="s">
        <v>8</v>
      </c>
      <c r="D97" s="17">
        <v>4</v>
      </c>
      <c r="E97" s="14"/>
      <c r="F97" s="14"/>
    </row>
    <row r="98" spans="2:6">
      <c r="B98" s="21" t="s">
        <v>75</v>
      </c>
      <c r="C98" s="13" t="s">
        <v>8</v>
      </c>
      <c r="D98" s="17">
        <v>2</v>
      </c>
      <c r="E98" s="14"/>
      <c r="F98" s="14"/>
    </row>
    <row r="99" spans="2:6">
      <c r="B99" s="21" t="s">
        <v>76</v>
      </c>
      <c r="C99" s="13" t="s">
        <v>8</v>
      </c>
      <c r="D99" s="17">
        <v>3</v>
      </c>
      <c r="E99" s="14"/>
      <c r="F99" s="14"/>
    </row>
    <row r="100" spans="2:6" ht="25.5">
      <c r="B100" s="21" t="s">
        <v>77</v>
      </c>
      <c r="C100" s="13" t="s">
        <v>8</v>
      </c>
      <c r="D100" s="17">
        <v>1</v>
      </c>
      <c r="E100" s="14"/>
      <c r="F100" s="14"/>
    </row>
    <row r="101" spans="2:6">
      <c r="B101" s="21" t="s">
        <v>78</v>
      </c>
      <c r="C101" s="13" t="s">
        <v>8</v>
      </c>
      <c r="D101" s="17">
        <v>1</v>
      </c>
      <c r="E101" s="14"/>
      <c r="F101" s="14"/>
    </row>
    <row r="102" spans="2:6">
      <c r="B102" s="21" t="s">
        <v>79</v>
      </c>
      <c r="C102" s="13" t="s">
        <v>31</v>
      </c>
      <c r="D102" s="17">
        <v>1</v>
      </c>
      <c r="E102" s="14"/>
      <c r="F102" s="14"/>
    </row>
    <row r="103" spans="2:6">
      <c r="B103" s="21" t="s">
        <v>80</v>
      </c>
      <c r="C103" s="13" t="s">
        <v>8</v>
      </c>
      <c r="D103" s="17">
        <v>1</v>
      </c>
      <c r="E103" s="14"/>
      <c r="F103" s="14"/>
    </row>
    <row r="104" spans="2:6">
      <c r="B104" s="21" t="s">
        <v>81</v>
      </c>
      <c r="C104" s="13" t="s">
        <v>8</v>
      </c>
      <c r="D104" s="17">
        <v>4</v>
      </c>
      <c r="E104" s="14"/>
      <c r="F104" s="14"/>
    </row>
    <row r="105" spans="2:6">
      <c r="B105" s="21" t="s">
        <v>126</v>
      </c>
      <c r="C105" s="13" t="s">
        <v>83</v>
      </c>
      <c r="D105" s="17">
        <v>594.81280000000004</v>
      </c>
      <c r="E105" s="14"/>
      <c r="F105" s="14"/>
    </row>
    <row r="106" spans="2:6" ht="25.5">
      <c r="B106" s="21" t="s">
        <v>82</v>
      </c>
      <c r="C106" s="13" t="s">
        <v>83</v>
      </c>
      <c r="D106" s="17">
        <v>594.81280000000004</v>
      </c>
      <c r="E106" s="14"/>
      <c r="F106" s="14"/>
    </row>
    <row r="107" spans="2:6">
      <c r="B107" s="21" t="s">
        <v>84</v>
      </c>
      <c r="C107" s="13" t="s">
        <v>8</v>
      </c>
      <c r="D107" s="17">
        <v>14</v>
      </c>
      <c r="E107" s="14"/>
      <c r="F107" s="14"/>
    </row>
    <row r="108" spans="2:6">
      <c r="B108" s="54" t="s">
        <v>85</v>
      </c>
      <c r="C108" s="13"/>
      <c r="D108" s="17"/>
      <c r="E108" s="14"/>
      <c r="F108" s="14"/>
    </row>
    <row r="109" spans="2:6" ht="25.5">
      <c r="B109" s="15" t="s">
        <v>134</v>
      </c>
      <c r="C109" s="13" t="s">
        <v>11</v>
      </c>
      <c r="D109" s="35">
        <v>193.73999183701238</v>
      </c>
      <c r="E109" s="14"/>
      <c r="F109" s="14"/>
    </row>
    <row r="110" spans="2:6">
      <c r="B110" s="54" t="s">
        <v>127</v>
      </c>
      <c r="C110" s="13"/>
      <c r="D110" s="17"/>
      <c r="E110" s="14"/>
      <c r="F110" s="14"/>
    </row>
    <row r="111" spans="2:6" ht="25.5">
      <c r="B111" s="15" t="s">
        <v>134</v>
      </c>
      <c r="C111" s="13" t="s">
        <v>11</v>
      </c>
      <c r="D111" s="17">
        <v>166.07001462535288</v>
      </c>
      <c r="E111" s="14"/>
      <c r="F111" s="14"/>
    </row>
    <row r="112" spans="2:6">
      <c r="B112" s="54" t="s">
        <v>86</v>
      </c>
      <c r="C112" s="13"/>
      <c r="D112" s="17"/>
      <c r="E112" s="14"/>
      <c r="F112" s="14"/>
    </row>
    <row r="113" spans="1:6" ht="25.5">
      <c r="B113" s="21" t="s">
        <v>128</v>
      </c>
      <c r="C113" s="13" t="s">
        <v>8</v>
      </c>
      <c r="D113" s="17">
        <v>2</v>
      </c>
      <c r="E113" s="14"/>
      <c r="F113" s="14"/>
    </row>
    <row r="114" spans="1:6">
      <c r="B114" s="21" t="s">
        <v>87</v>
      </c>
      <c r="C114" s="13" t="s">
        <v>37</v>
      </c>
      <c r="D114" s="17">
        <v>355</v>
      </c>
      <c r="E114" s="14"/>
      <c r="F114" s="14"/>
    </row>
    <row r="115" spans="1:6">
      <c r="B115" s="21" t="s">
        <v>88</v>
      </c>
      <c r="C115" s="13" t="s">
        <v>11</v>
      </c>
      <c r="D115" s="17">
        <v>388</v>
      </c>
      <c r="E115" s="14"/>
      <c r="F115" s="14"/>
    </row>
    <row r="116" spans="1:6">
      <c r="B116" s="21" t="s">
        <v>89</v>
      </c>
      <c r="C116" s="13" t="s">
        <v>31</v>
      </c>
      <c r="D116" s="17">
        <v>6</v>
      </c>
      <c r="E116" s="14"/>
      <c r="F116" s="14"/>
    </row>
    <row r="117" spans="1:6">
      <c r="B117" s="54" t="s">
        <v>90</v>
      </c>
      <c r="C117" s="13"/>
      <c r="D117" s="17"/>
      <c r="E117" s="14"/>
      <c r="F117" s="14"/>
    </row>
    <row r="118" spans="1:6">
      <c r="B118" s="21" t="s">
        <v>91</v>
      </c>
      <c r="C118" s="13" t="s">
        <v>11</v>
      </c>
      <c r="D118" s="17">
        <v>232.50260000000003</v>
      </c>
      <c r="E118" s="14"/>
      <c r="F118" s="14"/>
    </row>
    <row r="119" spans="1:6">
      <c r="B119" s="21" t="s">
        <v>92</v>
      </c>
      <c r="C119" s="13" t="s">
        <v>11</v>
      </c>
      <c r="D119" s="17">
        <v>232.50260000000003</v>
      </c>
      <c r="E119" s="14"/>
      <c r="F119" s="14"/>
    </row>
    <row r="120" spans="1:6">
      <c r="B120" s="21" t="s">
        <v>17</v>
      </c>
      <c r="C120" s="13" t="s">
        <v>11</v>
      </c>
      <c r="D120" s="17">
        <v>55.28</v>
      </c>
      <c r="E120" s="14"/>
      <c r="F120" s="14"/>
    </row>
    <row r="121" spans="1:6">
      <c r="B121" s="21" t="s">
        <v>93</v>
      </c>
      <c r="C121" s="13" t="s">
        <v>11</v>
      </c>
      <c r="D121" s="17">
        <v>163.4</v>
      </c>
      <c r="E121" s="14"/>
      <c r="F121" s="14"/>
    </row>
    <row r="122" spans="1:6">
      <c r="B122" s="54" t="s">
        <v>94</v>
      </c>
      <c r="C122" s="13"/>
      <c r="D122" s="17"/>
      <c r="E122" s="14"/>
      <c r="F122" s="14"/>
    </row>
    <row r="123" spans="1:6" ht="25.5">
      <c r="B123" s="21" t="s">
        <v>95</v>
      </c>
      <c r="C123" s="13" t="s">
        <v>31</v>
      </c>
      <c r="D123" s="17">
        <v>3</v>
      </c>
      <c r="E123" s="14"/>
      <c r="F123" s="14"/>
    </row>
    <row r="124" spans="1:6">
      <c r="B124" s="21" t="s">
        <v>96</v>
      </c>
      <c r="C124" s="13" t="s">
        <v>43</v>
      </c>
      <c r="D124" s="17">
        <v>1</v>
      </c>
      <c r="E124" s="14"/>
      <c r="F124" s="14"/>
    </row>
    <row r="125" spans="1:6" ht="15.75" thickBot="1">
      <c r="B125" s="15"/>
      <c r="C125" s="13"/>
      <c r="D125" s="17"/>
      <c r="E125" s="17"/>
      <c r="F125" s="17"/>
    </row>
    <row r="126" spans="1:6" s="23" customFormat="1" ht="15.75" customHeight="1" thickBot="1">
      <c r="A126" s="3"/>
      <c r="B126" s="52"/>
      <c r="C126" s="63" t="s">
        <v>104</v>
      </c>
      <c r="D126" s="64"/>
      <c r="E126" s="64"/>
      <c r="F126" s="22">
        <f>SUM(F13:F125)</f>
        <v>0</v>
      </c>
    </row>
    <row r="127" spans="1:6" s="23" customFormat="1" ht="12.75">
      <c r="A127" s="3"/>
      <c r="B127" s="52"/>
      <c r="C127" s="24"/>
      <c r="D127" s="25"/>
      <c r="E127" s="26"/>
      <c r="F127" s="25"/>
    </row>
    <row r="128" spans="1:6" s="23" customFormat="1" ht="13.5" thickBot="1">
      <c r="A128" s="3"/>
      <c r="B128" s="52"/>
      <c r="C128" s="24"/>
      <c r="D128" s="25"/>
      <c r="E128" s="26"/>
      <c r="F128" s="25"/>
    </row>
    <row r="129" spans="1:6" s="23" customFormat="1" ht="13.5" thickBot="1">
      <c r="A129" s="3"/>
      <c r="B129" s="53" t="s">
        <v>97</v>
      </c>
      <c r="C129" s="24"/>
      <c r="D129" s="25"/>
      <c r="E129" s="26"/>
      <c r="F129" s="25"/>
    </row>
    <row r="130" spans="1:6" s="23" customFormat="1" ht="13.5" thickTop="1">
      <c r="A130" s="3"/>
      <c r="B130" s="52" t="s">
        <v>98</v>
      </c>
      <c r="C130" s="24"/>
      <c r="D130" s="31">
        <v>0.1</v>
      </c>
      <c r="E130" s="26"/>
      <c r="F130" s="25">
        <f>+F126*D130</f>
        <v>0</v>
      </c>
    </row>
    <row r="131" spans="1:6" s="23" customFormat="1" ht="12.75">
      <c r="A131" s="3"/>
      <c r="B131" s="52" t="s">
        <v>99</v>
      </c>
      <c r="C131" s="24"/>
      <c r="D131" s="31">
        <v>0.04</v>
      </c>
      <c r="E131" s="26"/>
      <c r="F131" s="25">
        <f>+F126*D131</f>
        <v>0</v>
      </c>
    </row>
    <row r="132" spans="1:6" s="23" customFormat="1" ht="12.75">
      <c r="A132" s="3"/>
      <c r="B132" s="52" t="s">
        <v>100</v>
      </c>
      <c r="C132" s="24"/>
      <c r="D132" s="31">
        <v>0.01</v>
      </c>
      <c r="E132" s="26"/>
      <c r="F132" s="25">
        <f>+F126*D132</f>
        <v>0</v>
      </c>
    </row>
    <row r="133" spans="1:6" s="23" customFormat="1" ht="12.75">
      <c r="A133" s="3"/>
      <c r="B133" s="52" t="s">
        <v>101</v>
      </c>
      <c r="C133" s="24"/>
      <c r="D133" s="31">
        <v>0.01</v>
      </c>
      <c r="E133" s="26"/>
      <c r="F133" s="25">
        <f>+F126*D133</f>
        <v>0</v>
      </c>
    </row>
    <row r="134" spans="1:6" s="23" customFormat="1" ht="12.75">
      <c r="A134" s="3"/>
      <c r="B134" s="52" t="s">
        <v>105</v>
      </c>
      <c r="C134" s="24"/>
      <c r="D134" s="31">
        <v>4.4999999999999998E-2</v>
      </c>
      <c r="E134" s="27"/>
      <c r="F134" s="25">
        <f>+F126*D134</f>
        <v>0</v>
      </c>
    </row>
    <row r="135" spans="1:6" s="23" customFormat="1" ht="12.75">
      <c r="A135" s="3"/>
      <c r="B135" s="52" t="s">
        <v>106</v>
      </c>
      <c r="C135" s="24"/>
      <c r="D135" s="31">
        <v>0.05</v>
      </c>
      <c r="E135" s="27"/>
      <c r="F135" s="25">
        <f>+F126*D135</f>
        <v>0</v>
      </c>
    </row>
    <row r="136" spans="1:6" s="23" customFormat="1" ht="12.75">
      <c r="A136" s="3"/>
      <c r="B136" s="52" t="s">
        <v>102</v>
      </c>
      <c r="C136" s="24"/>
      <c r="D136" s="31">
        <v>1E-3</v>
      </c>
      <c r="E136" s="26"/>
      <c r="F136" s="25">
        <f>+F126*D136</f>
        <v>0</v>
      </c>
    </row>
    <row r="137" spans="1:6" s="23" customFormat="1" ht="12.75">
      <c r="A137" s="3"/>
      <c r="B137" s="52" t="s">
        <v>103</v>
      </c>
      <c r="C137" s="24"/>
      <c r="D137" s="31">
        <v>0.18</v>
      </c>
      <c r="E137" s="26"/>
      <c r="F137" s="25">
        <f>+F130*D137</f>
        <v>0</v>
      </c>
    </row>
    <row r="138" spans="1:6" s="23" customFormat="1" ht="13.5" thickBot="1">
      <c r="A138" s="3"/>
      <c r="B138" s="52"/>
      <c r="C138" s="24"/>
      <c r="D138" s="25"/>
      <c r="E138" s="26"/>
      <c r="F138" s="25"/>
    </row>
    <row r="139" spans="1:6" s="23" customFormat="1" ht="15.75" customHeight="1" thickBot="1">
      <c r="A139" s="3"/>
      <c r="B139" s="52"/>
      <c r="C139" s="63" t="s">
        <v>107</v>
      </c>
      <c r="D139" s="64"/>
      <c r="E139" s="64"/>
      <c r="F139" s="22">
        <f>SUM(F130:F138)</f>
        <v>0</v>
      </c>
    </row>
    <row r="140" spans="1:6" s="23" customFormat="1" ht="12.75">
      <c r="A140" s="3"/>
      <c r="B140" s="52"/>
      <c r="C140" s="24"/>
      <c r="D140" s="25"/>
      <c r="E140" s="26"/>
      <c r="F140" s="25"/>
    </row>
    <row r="141" spans="1:6" s="23" customFormat="1" ht="13.5" thickBot="1">
      <c r="A141" s="3"/>
      <c r="B141" s="52"/>
      <c r="C141" s="24"/>
      <c r="D141" s="25"/>
      <c r="E141" s="26"/>
      <c r="F141" s="25"/>
    </row>
    <row r="142" spans="1:6" s="23" customFormat="1" ht="15.75" customHeight="1" thickBot="1">
      <c r="A142" s="3"/>
      <c r="B142" s="52"/>
      <c r="C142" s="65" t="s">
        <v>108</v>
      </c>
      <c r="D142" s="66"/>
      <c r="E142" s="66"/>
      <c r="F142" s="28">
        <f>+F126+F139</f>
        <v>0</v>
      </c>
    </row>
    <row r="143" spans="1:6" s="23" customFormat="1" ht="12.75">
      <c r="A143" s="3"/>
      <c r="B143" s="52"/>
      <c r="C143" s="24"/>
      <c r="D143" s="25"/>
      <c r="E143" s="26"/>
      <c r="F143" s="25"/>
    </row>
    <row r="144" spans="1:6" s="23" customFormat="1" ht="13.5" customHeight="1">
      <c r="A144" s="3"/>
      <c r="B144" s="58"/>
      <c r="C144" s="29"/>
    </row>
    <row r="145" spans="1:6" s="23" customFormat="1" ht="12.75">
      <c r="A145" s="3"/>
      <c r="B145" s="58"/>
      <c r="C145" s="29"/>
    </row>
    <row r="146" spans="1:6" s="23" customFormat="1" ht="12.75">
      <c r="A146" s="3"/>
      <c r="B146" s="59"/>
      <c r="C146" s="30"/>
    </row>
    <row r="147" spans="1:6">
      <c r="B147" s="70" t="s">
        <v>109</v>
      </c>
      <c r="C147" s="70"/>
      <c r="D147" s="70"/>
      <c r="E147" s="61"/>
      <c r="F147" s="60"/>
    </row>
    <row r="148" spans="1:6">
      <c r="B148" s="71"/>
      <c r="C148" s="71"/>
      <c r="D148" s="71"/>
      <c r="E148" s="61"/>
      <c r="F148" s="60"/>
    </row>
    <row r="149" spans="1:6">
      <c r="B149" s="62" t="s">
        <v>5</v>
      </c>
      <c r="C149" s="62"/>
      <c r="D149" s="62"/>
      <c r="E149" s="61"/>
      <c r="F149" s="60"/>
    </row>
  </sheetData>
  <mergeCells count="9">
    <mergeCell ref="B149:D149"/>
    <mergeCell ref="C126:E126"/>
    <mergeCell ref="C139:E139"/>
    <mergeCell ref="C142:E142"/>
    <mergeCell ref="A1:F1"/>
    <mergeCell ref="A6:F6"/>
    <mergeCell ref="C8:F10"/>
    <mergeCell ref="B147:D147"/>
    <mergeCell ref="B148:D148"/>
  </mergeCells>
  <printOptions horizontalCentered="1"/>
  <pageMargins left="0.15748031496062992" right="0.15748031496062992" top="0.35433070866141736" bottom="0.55118110236220474" header="0.31496062992125984" footer="0.31496062992125984"/>
  <pageSetup scale="92" orientation="portrait" r:id="rId1"/>
  <headerFooter>
    <oddFooter>&amp;L&amp;F&amp;R&amp;P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2019-04-01T20:05:09Z</cp:lastPrinted>
  <dcterms:created xsi:type="dcterms:W3CDTF">2015-11-02T14:28:50Z</dcterms:created>
  <dcterms:modified xsi:type="dcterms:W3CDTF">2019-06-21T15:25:47Z</dcterms:modified>
</cp:coreProperties>
</file>