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45" yWindow="-45" windowWidth="20730" windowHeight="11760"/>
  </bookViews>
  <sheets>
    <sheet name="Sector Sureste" sheetId="3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5" i="3" l="1"/>
  <c r="D154" i="3"/>
  <c r="D105" i="3"/>
  <c r="D88" i="3"/>
  <c r="D77" i="3"/>
  <c r="D35" i="3"/>
  <c r="D34" i="3"/>
  <c r="D33" i="3"/>
  <c r="D28" i="3"/>
  <c r="D25" i="3"/>
  <c r="D24" i="3"/>
  <c r="D22" i="3"/>
  <c r="F169" i="3" l="1"/>
  <c r="F174" i="3" s="1"/>
  <c r="F177" i="3" l="1"/>
  <c r="F176" i="3"/>
  <c r="F179" i="3"/>
  <c r="F175" i="3"/>
  <c r="F178" i="3"/>
  <c r="F173" i="3"/>
  <c r="F180" i="3" s="1"/>
  <c r="F182" i="3" l="1"/>
  <c r="F185" i="3" s="1"/>
</calcChain>
</file>

<file path=xl/sharedStrings.xml><?xml version="1.0" encoding="utf-8"?>
<sst xmlns="http://schemas.openxmlformats.org/spreadsheetml/2006/main" count="314" uniqueCount="125">
  <si>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</si>
  <si>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</si>
  <si>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</si>
  <si>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</si>
  <si>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</si>
  <si>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</si>
  <si>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</si>
  <si>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</si>
  <si>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</si>
  <si>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>Und</t>
  </si>
  <si>
    <t xml:space="preserve">Preliminares </t>
  </si>
  <si>
    <t>Caseta de materiales  (6.35 x 4.60) mt paredes plywood y techo de zinc, piso de hormigon simple</t>
  </si>
  <si>
    <t xml:space="preserve">REPARACIONES </t>
  </si>
  <si>
    <t xml:space="preserve">Modulos Techo Inclinado de 4 Aulas (3 Unds.) </t>
  </si>
  <si>
    <t>mt²</t>
  </si>
  <si>
    <t xml:space="preserve">Brillado y cristalizado de pisos </t>
  </si>
  <si>
    <t xml:space="preserve">Pintura de mantenimiento en puertas de tola </t>
  </si>
  <si>
    <t>Pintura de mantenimiento en protectores de ventanas</t>
  </si>
  <si>
    <t>Reparaciones menores en ventanas: Ajuste, lijado , pintura, masillado y colocación de operadores de palanca</t>
  </si>
  <si>
    <t xml:space="preserve">Limpieza de aceras con hidrolavadora de 2500 psi, </t>
  </si>
  <si>
    <t xml:space="preserve">Pintura y resane para aceras perimetrales </t>
  </si>
  <si>
    <t xml:space="preserve">Pintura acrílica en muros, techo y vigas </t>
  </si>
  <si>
    <t xml:space="preserve">Pintura satinada en muros hasta 1.50mt SNP </t>
  </si>
  <si>
    <t xml:space="preserve">Baños (3 Unds) </t>
  </si>
  <si>
    <t>unds</t>
  </si>
  <si>
    <t>Tuberias y Piezas de agua potable Ø3/4"PVC, SDR-26</t>
  </si>
  <si>
    <t>p.a</t>
  </si>
  <si>
    <t>Tuberias y Piezas de DRENAJE Ø4"PVC, SDR-26</t>
  </si>
  <si>
    <t>ml</t>
  </si>
  <si>
    <t xml:space="preserve">Limpieza de registros </t>
  </si>
  <si>
    <t xml:space="preserve">Sondeo de tuberias de drenaje </t>
  </si>
  <si>
    <t xml:space="preserve">Pintura acrilica en bordillos aceras </t>
  </si>
  <si>
    <t>Aula Inicial Doble</t>
  </si>
  <si>
    <t xml:space="preserve">Limpieza cerámica </t>
  </si>
  <si>
    <t xml:space="preserve">Limpieza y colocación de accesorios para lavamanos </t>
  </si>
  <si>
    <t xml:space="preserve">Limpieza y colocación de llave en vertedero </t>
  </si>
  <si>
    <t xml:space="preserve">Limpieza registros </t>
  </si>
  <si>
    <t>pa</t>
  </si>
  <si>
    <t xml:space="preserve">Pintura de varios colores en malla ciclónica </t>
  </si>
  <si>
    <t xml:space="preserve">Pintura acrílica en bordillos de malla ciclónica </t>
  </si>
  <si>
    <t xml:space="preserve">Modulo de Orientación </t>
  </si>
  <si>
    <t xml:space="preserve">Salon de Actos </t>
  </si>
  <si>
    <t xml:space="preserve">Pintura de mantenimiento en protectores </t>
  </si>
  <si>
    <t>Modulo de 2 Niveles</t>
  </si>
  <si>
    <t xml:space="preserve">1er. Nivel </t>
  </si>
  <si>
    <t xml:space="preserve">Desmonte de plafones </t>
  </si>
  <si>
    <t>Suministro y colocación de plafones PVC (2*4)</t>
  </si>
  <si>
    <t>Reparaciones de ventanas: lijado, pintura, masillado, coloc. De operadores</t>
  </si>
  <si>
    <t xml:space="preserve">Desmonte de puertas  (incluye baños) </t>
  </si>
  <si>
    <t xml:space="preserve">Pintura mantenimiento en protectores </t>
  </si>
  <si>
    <t xml:space="preserve">2do. Nivel </t>
  </si>
  <si>
    <t>Brillado escalera y descanso</t>
  </si>
  <si>
    <t xml:space="preserve">EXTERIORES </t>
  </si>
  <si>
    <t>Verja Perimetral = 377 ml</t>
  </si>
  <si>
    <t xml:space="preserve">Pintura acrílica en muros y columnas </t>
  </si>
  <si>
    <t xml:space="preserve">Correcciones de grietas </t>
  </si>
  <si>
    <t xml:space="preserve">Miscelaneos </t>
  </si>
  <si>
    <t xml:space="preserve">Pintura en cancha: Tennis Court en zona de juego y de Tránsito para las lineas de demarcación </t>
  </si>
  <si>
    <t xml:space="preserve">Pintura antiácaros e impermeable en muros de cisterna </t>
  </si>
  <si>
    <t>und</t>
  </si>
  <si>
    <t xml:space="preserve">Limpieza de septico </t>
  </si>
  <si>
    <t xml:space="preserve">Limpieza general de patio (incluye bote) </t>
  </si>
  <si>
    <t xml:space="preserve">Terminación de Techos : </t>
  </si>
  <si>
    <t>Impermeab. en lona asfáltica de 4mm (granular)</t>
  </si>
  <si>
    <t xml:space="preserve">Terminación de Pisos </t>
  </si>
  <si>
    <t xml:space="preserve">Instalación Sanitaria </t>
  </si>
  <si>
    <t xml:space="preserve">Puertas y Ventanas </t>
  </si>
  <si>
    <t>Pinturas</t>
  </si>
  <si>
    <t>Pintura Acrílica para muros y techos (incluye sheetrock)</t>
  </si>
  <si>
    <t>UD</t>
  </si>
  <si>
    <t>MISCELANEOS ELECTRICOS EN MODULOS EXISTENTES</t>
  </si>
  <si>
    <t>Suministro e instalacion de Interruptor doble 120V para aulas existentes,  Bticino Modus Plus o similar</t>
  </si>
  <si>
    <t>Suministro e instalacion de tubos fluorescentes de 32W, 120V.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</si>
  <si>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</si>
  <si>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</si>
  <si>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</si>
  <si>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</si>
  <si>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</si>
  <si>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Codia </t>
  </si>
  <si>
    <t>ITBIS (18% de la Dirección Técnica)</t>
  </si>
  <si>
    <t>Descripción del Proyecto :</t>
  </si>
  <si>
    <t xml:space="preserve">SECTOR SURESTE </t>
  </si>
  <si>
    <t>Sub-Total (Presupuesto Original)</t>
  </si>
  <si>
    <t xml:space="preserve">Seguros y Fianzas (4.50%) </t>
  </si>
  <si>
    <t>Imprevistos (5.00%)</t>
  </si>
  <si>
    <t>Sub-Total (G.I. Presupuesto Orig.)</t>
  </si>
  <si>
    <t>Total General Presupuesto Original</t>
  </si>
  <si>
    <t xml:space="preserve">PRESUPUESTO </t>
  </si>
  <si>
    <t xml:space="preserve">CENTRO EDUCATIVO </t>
  </si>
  <si>
    <t xml:space="preserve">Traslado de butacas en aulas existentes </t>
  </si>
  <si>
    <t xml:space="preserve">aulas </t>
  </si>
  <si>
    <t xml:space="preserve">Letrero de Promoción MINERD-OCI (Estruct. Metálica) </t>
  </si>
  <si>
    <t>Bo. Juan Pablo Duarte, Prov. San Juan de la Maguana</t>
  </si>
  <si>
    <t xml:space="preserve"> Reparación de Modulos de  Aulas </t>
  </si>
  <si>
    <t>Reparaciones en ventanas: Ajuste, lijado , pintura, masillado y colocación de operadores de palanca</t>
  </si>
  <si>
    <t xml:space="preserve">Limpieza de Cerámicas </t>
  </si>
  <si>
    <t>Reparación de puertas(cabinas de baños): aplicación de sandblasting, aplicación de antioxidante y con compresor la pintura blanca, esmaltada y con brillo</t>
  </si>
  <si>
    <t>Reparación de puertas(entrada de baños): aplicación de sandblasting, aplicación de antioxidante y con compresor la pintura blanca, esmaltada y con brillo</t>
  </si>
  <si>
    <t>Reparación de puertas: aplicación de sandblasting, aplicación de antioxidante y con compresor la pintura blanca, esmaltada y con brillo</t>
  </si>
  <si>
    <t>Pintura de mantenimiento en protectores de puertas</t>
  </si>
  <si>
    <r>
      <rPr>
        <b/>
        <sz val="10"/>
        <color theme="1"/>
        <rFont val="Calibri"/>
        <family val="2"/>
        <scheme val="minor"/>
      </rPr>
      <t>Acondicionamiento de orinales</t>
    </r>
    <r>
      <rPr>
        <sz val="10"/>
        <color theme="1"/>
        <rFont val="Calibri"/>
        <family val="2"/>
        <scheme val="minor"/>
      </rPr>
      <t>, incluye: demolición y reposición de cerámica para ranurado y colocación de manguera flexible, llave angular, cubrefaltas, sifón , válvula pequeña "push" para control de agua, desmonte y montura de orinal,sellado con silicón transparente antihongo, limpieza general y mano de obra</t>
    </r>
  </si>
  <si>
    <r>
      <rPr>
        <b/>
        <sz val="10"/>
        <color theme="1"/>
        <rFont val="Calibri"/>
        <family val="2"/>
        <scheme val="minor"/>
      </rPr>
      <t>Acondicionamiento de inodoros</t>
    </r>
    <r>
      <rPr>
        <sz val="10"/>
        <color theme="1"/>
        <rFont val="Calibri"/>
        <family val="2"/>
        <scheme val="minor"/>
      </rPr>
      <t>,  incluye: manguera flexible cromada, llave angular, cubrefaltas, accesorios de tanque, tornillos de tanque, Tapa de inodoros, desmonte y montura de inodoros, junta de cera, sellado con silicón transparente antihongo, limpieza general y Mano de Obra</t>
    </r>
  </si>
  <si>
    <t xml:space="preserve">Retoques de Pintura de dibujos animados en paredes </t>
  </si>
  <si>
    <t xml:space="preserve">Limpieza de Cerámica de baños </t>
  </si>
  <si>
    <t xml:space="preserve">Sondeo de  tuberias 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</si>
  <si>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</si>
  <si>
    <t>Limpieza de piso de cancha con máquina hidrolavadora de 2500psi</t>
  </si>
  <si>
    <t>Reparacion de  aulas nuevas</t>
  </si>
  <si>
    <t>Pintura mantenimiento sobre protectores de puertas y ventanas</t>
  </si>
  <si>
    <t>Sondeo de tuberias</t>
  </si>
  <si>
    <t xml:space="preserve">Limpieza de Registros </t>
  </si>
  <si>
    <t xml:space="preserve">Limpieza de vertedero </t>
  </si>
  <si>
    <t xml:space="preserve">Limpieza de Plafones Machiembrado de PVC en baños </t>
  </si>
  <si>
    <t xml:space="preserve">Resane para aceras perimetrales </t>
  </si>
  <si>
    <t xml:space="preserve">Acera Perimetral </t>
  </si>
  <si>
    <t xml:space="preserve">Pintura Satinada para muros interiores y exteriores h=1.50 mt </t>
  </si>
  <si>
    <t>Suministro e instalacion de  Lamparas tipo globo</t>
  </si>
  <si>
    <t>Suministro e instalacion de Tubos Fluorescentes 2x32W, 6500ºK, 120V, 60Hz. Para Lamparas Estanca</t>
  </si>
  <si>
    <t xml:space="preserve">Pintura de porton de entrada </t>
  </si>
  <si>
    <t xml:space="preserve">Suministro e Instalación de flotas en Tinacos </t>
  </si>
  <si>
    <t xml:space="preserve">Suministro e instalacion  interruptor sencillo </t>
  </si>
  <si>
    <t xml:space="preserve">Remocion y bote de impermeabilizante </t>
  </si>
  <si>
    <t>Limpieza de techo (con máquina hidrolavadora de 2500 psi)</t>
  </si>
  <si>
    <t xml:space="preserve">Aprobado Por: </t>
  </si>
  <si>
    <t>Encdo. Unidad de Infraestructura (OCI)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</si>
</sst>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€_-;\-* #,##0.00\ _€_-;_-* &quot;-&quot;??\ _€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&quot;$&quot;#,##0;[Red]\-&quot;$&quot;#,##0"/>
    <numFmt numFmtId="168" formatCode="_-* #,##0_-;\-* #,##0_-;_-* &quot;-&quot;_-;_-@_-"/>
    <numFmt numFmtId="169" formatCode="_-* #,##0.00_-;\-* #,##0.00_-;_-* &quot;-&quot;??_-;_-@_-"/>
    <numFmt numFmtId="170" formatCode="0.0000"/>
    <numFmt numFmtId="171" formatCode="_-* #,##0.00\ _P_t_s_-;\-* #,##0.00\ _P_t_s_-;_-* &quot;-&quot;??\ _P_t_s_-;_-@_-"/>
    <numFmt numFmtId="172" formatCode="0.00000"/>
    <numFmt numFmtId="173" formatCode="_-&quot;RD$&quot;* #,##0.00_-;\-&quot;RD$&quot;* #,##0.00_-;_-&quot;RD$&quot;* &quot;-&quot;??_-;_-@_-"/>
    <numFmt numFmtId="174" formatCode="_([$€]* #,##0.00_);_([$€]* \(#,##0.00\);_([$€]* &quot;-&quot;??_);_(@_)"/>
    <numFmt numFmtId="175" formatCode="_-* #,##0.0000_-;\-* #,##0.0000_-;_-* &quot;-&quot;??_-;_-@_-"/>
    <numFmt numFmtId="176" formatCode="0.00_)"/>
    <numFmt numFmtId="177" formatCode="0_)"/>
    <numFmt numFmtId="178" formatCode="_(* #,##0\ &quot;pta&quot;_);_(* \(#,##0\ &quot;pta&quot;\);_(* &quot;-&quot;??\ &quot;pta&quot;_);_(@_)"/>
    <numFmt numFmtId="179" formatCode="_-* #,##0.00\ _$_-;\-* #,##0.00\ _$_-;_-* &quot;-&quot;??\ _$_-;_-@_-"/>
    <numFmt numFmtId="180" formatCode="#,##0.000"/>
    <numFmt numFmtId="181" formatCode="#,##0.00\ &quot;M³S&quot;"/>
    <numFmt numFmtId="182" formatCode="@\ &quot;:&quot;\ \ "/>
    <numFmt numFmtId="183" formatCode="#,##0.00\ &quot;KM&quot;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color rgb="FF000000"/>
      <name val="Times New Roman"/>
      <family val="1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Times New Roman"/>
      <family val="1"/>
    </font>
    <font>
      <b/>
      <i/>
      <sz val="16"/>
      <name val="Helv"/>
    </font>
    <font>
      <sz val="12"/>
      <name val="Arial"/>
      <family val="2"/>
    </font>
    <font>
      <sz val="8"/>
      <name val="Helv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i/>
      <u/>
      <sz val="14"/>
      <color rgb="FF002060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8"/>
      <color indexed="8"/>
      <name val="Helv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0"/>
      <color indexed="36"/>
      <name val="MS Sans Serif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b/>
      <sz val="18"/>
      <color indexed="8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u/>
      <sz val="10"/>
      <color rgb="FF002060"/>
      <name val="Calibri"/>
      <family val="2"/>
      <scheme val="minor"/>
    </font>
    <font>
      <sz val="1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9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22" borderId="13" applyNumberFormat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3" fillId="30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3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3" fillId="33" borderId="0" applyNumberFormat="0" applyBorder="0" applyAlignment="0" applyProtection="0"/>
    <xf numFmtId="17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0" fontId="18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8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/>
    <xf numFmtId="0" fontId="18" fillId="0" borderId="0"/>
    <xf numFmtId="0" fontId="18" fillId="0" borderId="0"/>
    <xf numFmtId="176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28" fillId="0" borderId="0" applyFill="0">
      <alignment horizontal="center"/>
    </xf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8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177" fontId="31" fillId="0" borderId="0"/>
    <xf numFmtId="177" fontId="31" fillId="0" borderId="0"/>
    <xf numFmtId="0" fontId="17" fillId="0" borderId="0"/>
    <xf numFmtId="0" fontId="16" fillId="0" borderId="0"/>
    <xf numFmtId="0" fontId="1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32" fillId="22" borderId="17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8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7" fillId="36" borderId="13" applyNumberFormat="0" applyAlignment="0" applyProtection="0"/>
    <xf numFmtId="0" fontId="37" fillId="36" borderId="13" applyNumberFormat="0" applyAlignment="0" applyProtection="0"/>
    <xf numFmtId="0" fontId="37" fillId="36" borderId="13" applyNumberFormat="0" applyAlignment="0" applyProtection="0"/>
    <xf numFmtId="0" fontId="37" fillId="36" borderId="13" applyNumberFormat="0" applyAlignment="0" applyProtection="0"/>
    <xf numFmtId="0" fontId="37" fillId="36" borderId="13" applyNumberFormat="0" applyAlignment="0" applyProtection="0"/>
    <xf numFmtId="0" fontId="37" fillId="36" borderId="13" applyNumberFormat="0" applyAlignment="0" applyProtection="0"/>
    <xf numFmtId="0" fontId="37" fillId="36" borderId="13" applyNumberFormat="0" applyAlignment="0" applyProtection="0"/>
    <xf numFmtId="0" fontId="38" fillId="37" borderId="18" applyNumberFormat="0" applyAlignment="0" applyProtection="0"/>
    <xf numFmtId="0" fontId="38" fillId="37" borderId="18" applyNumberFormat="0" applyAlignment="0" applyProtection="0"/>
    <xf numFmtId="0" fontId="38" fillId="37" borderId="18" applyNumberFormat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8" fillId="37" borderId="18" applyNumberFormat="0" applyAlignment="0" applyProtection="0"/>
    <xf numFmtId="4" fontId="40" fillId="38" borderId="0" applyNumberFormat="0" applyBorder="0" applyAlignment="0" applyProtection="0">
      <alignment horizontal="center"/>
    </xf>
    <xf numFmtId="4" fontId="40" fillId="39" borderId="0" applyNumberFormat="0" applyBorder="0" applyAlignment="0" applyProtection="0">
      <alignment horizontal="center"/>
    </xf>
    <xf numFmtId="4" fontId="40" fillId="39" borderId="0" applyNumberFormat="0" applyBorder="0" applyAlignment="0" applyProtection="0">
      <alignment horizontal="center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42" fillId="35" borderId="13" applyNumberFormat="0" applyAlignment="0" applyProtection="0"/>
    <xf numFmtId="0" fontId="42" fillId="35" borderId="13" applyNumberFormat="0" applyAlignment="0" applyProtection="0"/>
    <xf numFmtId="0" fontId="42" fillId="35" borderId="13" applyNumberFormat="0" applyAlignment="0" applyProtection="0"/>
    <xf numFmtId="0" fontId="42" fillId="35" borderId="13" applyNumberFormat="0" applyAlignment="0" applyProtection="0"/>
    <xf numFmtId="0" fontId="42" fillId="35" borderId="13" applyNumberFormat="0" applyAlignment="0" applyProtection="0"/>
    <xf numFmtId="0" fontId="42" fillId="35" borderId="13" applyNumberFormat="0" applyAlignment="0" applyProtection="0"/>
    <xf numFmtId="0" fontId="36" fillId="8" borderId="0" applyNumberFormat="0" applyBorder="0" applyAlignment="0" applyProtection="0"/>
    <xf numFmtId="0" fontId="41" fillId="0" borderId="0" applyNumberFormat="0" applyFill="0" applyBorder="0" applyAlignment="0" applyProtection="0"/>
    <xf numFmtId="0" fontId="43" fillId="0" borderId="0" applyFill="0" applyBorder="0" applyAlignment="0" applyProtection="0">
      <alignment vertical="top"/>
      <protection locked="0"/>
    </xf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42" fillId="35" borderId="13" applyNumberFormat="0" applyAlignment="0" applyProtection="0"/>
    <xf numFmtId="0" fontId="42" fillId="35" borderId="13" applyNumberFormat="0" applyAlignment="0" applyProtection="0"/>
    <xf numFmtId="0" fontId="39" fillId="0" borderId="19" applyNumberFormat="0" applyFill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83" fontId="18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" fontId="28" fillId="0" borderId="0" applyFill="0">
      <alignment horizontal="center"/>
    </xf>
    <xf numFmtId="0" fontId="1" fillId="0" borderId="0"/>
    <xf numFmtId="0" fontId="18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4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32" fillId="36" borderId="1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2" fillId="36" borderId="17" applyNumberFormat="0" applyAlignment="0" applyProtection="0"/>
    <xf numFmtId="0" fontId="32" fillId="36" borderId="17" applyNumberFormat="0" applyAlignment="0" applyProtection="0"/>
    <xf numFmtId="0" fontId="32" fillId="36" borderId="17" applyNumberFormat="0" applyAlignment="0" applyProtection="0"/>
    <xf numFmtId="0" fontId="32" fillId="36" borderId="17" applyNumberFormat="0" applyAlignment="0" applyProtection="0"/>
    <xf numFmtId="0" fontId="32" fillId="36" borderId="17" applyNumberFormat="0" applyAlignment="0" applyProtection="0"/>
    <xf numFmtId="0" fontId="32" fillId="36" borderId="17" applyNumberFormat="0" applyAlignment="0" applyProtection="0"/>
    <xf numFmtId="4" fontId="47" fillId="0" borderId="0" applyNumberFormat="0" applyFill="0" applyBorder="0" applyAlignment="0" applyProtection="0">
      <alignment horizont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0" fillId="0" borderId="24" applyNumberFormat="0" applyFill="0" applyAlignment="0" applyProtection="0"/>
    <xf numFmtId="0" fontId="20" fillId="0" borderId="24" applyNumberFormat="0" applyFill="0" applyAlignment="0" applyProtection="0"/>
    <xf numFmtId="0" fontId="20" fillId="0" borderId="24" applyNumberFormat="0" applyFill="0" applyAlignment="0" applyProtection="0"/>
    <xf numFmtId="0" fontId="20" fillId="0" borderId="24" applyNumberFormat="0" applyFill="0" applyAlignment="0" applyProtection="0"/>
    <xf numFmtId="0" fontId="20" fillId="0" borderId="24" applyNumberFormat="0" applyFill="0" applyAlignment="0" applyProtection="0"/>
    <xf numFmtId="0" fontId="20" fillId="0" borderId="24" applyNumberFormat="0" applyFill="0" applyAlignment="0" applyProtection="0"/>
    <xf numFmtId="0" fontId="39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0" applyFont="1" applyFill="1" applyAlignment="1" applyProtection="1">
      <alignment vertical="center"/>
      <protection locked="0"/>
    </xf>
    <xf numFmtId="4" fontId="8" fillId="3" borderId="4" xfId="0" applyNumberFormat="1" applyFont="1" applyFill="1" applyBorder="1" applyAlignment="1">
      <alignment horizontal="center" vertical="center"/>
    </xf>
    <xf numFmtId="4" fontId="8" fillId="3" borderId="8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164" fontId="10" fillId="3" borderId="12" xfId="1" applyFont="1" applyFill="1" applyBorder="1" applyAlignment="1">
      <alignment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right" vertical="center" indent="1"/>
    </xf>
    <xf numFmtId="4" fontId="3" fillId="2" borderId="0" xfId="0" applyNumberFormat="1" applyFont="1" applyFill="1" applyAlignment="1">
      <alignment vertical="center"/>
    </xf>
    <xf numFmtId="0" fontId="8" fillId="3" borderId="1" xfId="0" applyFont="1" applyFill="1" applyBorder="1" applyAlignment="1">
      <alignment vertical="center" wrapText="1"/>
    </xf>
    <xf numFmtId="4" fontId="3" fillId="2" borderId="0" xfId="2" applyNumberFormat="1" applyFont="1" applyFill="1" applyAlignment="1">
      <alignment vertical="center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right" vertical="center" indent="1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0" fontId="3" fillId="2" borderId="0" xfId="2" applyNumberFormat="1" applyFont="1" applyFill="1" applyAlignment="1">
      <alignment horizontal="right" vertical="center" inden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" fontId="0" fillId="0" borderId="0" xfId="0" applyNumberFormat="1" applyAlignment="1" applyProtection="1">
      <alignment horizontal="right" vertical="center" inden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indent="1"/>
    </xf>
    <xf numFmtId="0" fontId="9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7" fillId="3" borderId="12" xfId="1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4" fontId="3" fillId="0" borderId="0" xfId="0" applyNumberFormat="1" applyFont="1" applyAlignment="1">
      <alignment horizontal="left" vertical="center" indent="1"/>
    </xf>
    <xf numFmtId="4" fontId="2" fillId="0" borderId="0" xfId="0" applyNumberFormat="1" applyFont="1" applyAlignment="1">
      <alignment horizontal="left" vertical="center" indent="1"/>
    </xf>
    <xf numFmtId="4" fontId="8" fillId="3" borderId="5" xfId="0" applyNumberFormat="1" applyFont="1" applyFill="1" applyBorder="1" applyAlignment="1">
      <alignment horizontal="center" vertical="center"/>
    </xf>
    <xf numFmtId="4" fontId="8" fillId="3" borderId="9" xfId="0" applyNumberFormat="1" applyFont="1" applyFill="1" applyBorder="1" applyAlignment="1">
      <alignment horizontal="center" vertical="center"/>
    </xf>
    <xf numFmtId="0" fontId="3" fillId="0" borderId="0" xfId="0" applyFont="1"/>
    <xf numFmtId="49" fontId="3" fillId="0" borderId="0" xfId="493" applyNumberFormat="1" applyFont="1" applyAlignment="1">
      <alignment horizontal="center"/>
    </xf>
    <xf numFmtId="0" fontId="50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4" fontId="3" fillId="0" borderId="0" xfId="493" applyNumberFormat="1" applyFont="1" applyAlignment="1">
      <alignment vertical="center"/>
    </xf>
    <xf numFmtId="0" fontId="51" fillId="0" borderId="0" xfId="0" applyFont="1" applyFill="1" applyBorder="1" applyAlignment="1">
      <alignment vertical="center" wrapText="1"/>
    </xf>
    <xf numFmtId="0" fontId="51" fillId="0" borderId="0" xfId="0" applyFont="1" applyBorder="1" applyAlignment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25" xfId="0" applyNumberFormat="1" applyFont="1" applyFill="1" applyBorder="1" applyAlignment="1" applyProtection="1">
      <alignment horizontal="center" vertical="center"/>
      <protection locked="0"/>
    </xf>
    <xf numFmtId="4" fontId="3" fillId="2" borderId="26" xfId="0" applyNumberFormat="1" applyFont="1" applyFill="1" applyBorder="1" applyAlignment="1" applyProtection="1">
      <alignment horizontal="center" vertical="center"/>
      <protection locked="0"/>
    </xf>
    <xf numFmtId="164" fontId="10" fillId="3" borderId="10" xfId="1" applyFont="1" applyFill="1" applyBorder="1" applyAlignment="1">
      <alignment horizontal="center" vertical="center" wrapText="1"/>
    </xf>
    <xf numFmtId="164" fontId="10" fillId="3" borderId="11" xfId="1" applyFont="1" applyFill="1" applyBorder="1" applyAlignment="1">
      <alignment horizontal="center" vertical="center" wrapText="1"/>
    </xf>
    <xf numFmtId="164" fontId="7" fillId="3" borderId="10" xfId="1" applyFont="1" applyFill="1" applyBorder="1" applyAlignment="1">
      <alignment horizontal="center" vertical="center" wrapText="1"/>
    </xf>
    <xf numFmtId="164" fontId="7" fillId="3" borderId="11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</cellXfs>
  <cellStyles count="495">
    <cellStyle name="20% - Accent1" xfId="3"/>
    <cellStyle name="20% - Accent1 2" xfId="4"/>
    <cellStyle name="20% - Accent2" xfId="5"/>
    <cellStyle name="20% - Accent2 2" xfId="6"/>
    <cellStyle name="20% - Accent3" xfId="7"/>
    <cellStyle name="20% - Accent3 2" xfId="8"/>
    <cellStyle name="20% - Accent4" xfId="9"/>
    <cellStyle name="20% - Accent4 2" xfId="10"/>
    <cellStyle name="20% - Accent5" xfId="11"/>
    <cellStyle name="20% - Accent5 2" xfId="12"/>
    <cellStyle name="20% - Accent6" xfId="13"/>
    <cellStyle name="20% - Accent6 2" xfId="14"/>
    <cellStyle name="20% - Énfasis1 2" xfId="220"/>
    <cellStyle name="20% - Énfasis1 2 2" xfId="221"/>
    <cellStyle name="20% - Énfasis1 3" xfId="222"/>
    <cellStyle name="20% - Énfasis1 3 2" xfId="223"/>
    <cellStyle name="20% - Énfasis1 4" xfId="224"/>
    <cellStyle name="20% - Énfasis1 4 2" xfId="225"/>
    <cellStyle name="20% - Énfasis2 2" xfId="226"/>
    <cellStyle name="20% - Énfasis2 2 2" xfId="227"/>
    <cellStyle name="20% - Énfasis2 3" xfId="228"/>
    <cellStyle name="20% - Énfasis2 3 2" xfId="229"/>
    <cellStyle name="20% - Énfasis2 4" xfId="230"/>
    <cellStyle name="20% - Énfasis2 4 2" xfId="231"/>
    <cellStyle name="20% - Énfasis3 2" xfId="232"/>
    <cellStyle name="20% - Énfasis3 2 2" xfId="233"/>
    <cellStyle name="20% - Énfasis3 3" xfId="234"/>
    <cellStyle name="20% - Énfasis3 3 2" xfId="235"/>
    <cellStyle name="20% - Énfasis3 4" xfId="236"/>
    <cellStyle name="20% - Énfasis3 4 2" xfId="237"/>
    <cellStyle name="20% - Énfasis4 2" xfId="238"/>
    <cellStyle name="20% - Énfasis4 2 2" xfId="239"/>
    <cellStyle name="20% - Énfasis4 3" xfId="240"/>
    <cellStyle name="20% - Énfasis4 3 2" xfId="241"/>
    <cellStyle name="20% - Énfasis4 4" xfId="242"/>
    <cellStyle name="20% - Énfasis4 4 2" xfId="243"/>
    <cellStyle name="20% - Énfasis5 2" xfId="244"/>
    <cellStyle name="20% - Énfasis5 2 2" xfId="245"/>
    <cellStyle name="20% - Énfasis5 3" xfId="246"/>
    <cellStyle name="20% - Énfasis5 3 2" xfId="247"/>
    <cellStyle name="20% - Énfasis5 4" xfId="248"/>
    <cellStyle name="20% - Énfasis5 4 2" xfId="249"/>
    <cellStyle name="20% - Énfasis6 2" xfId="250"/>
    <cellStyle name="20% - Énfasis6 2 2" xfId="251"/>
    <cellStyle name="20% - Énfasis6 3" xfId="252"/>
    <cellStyle name="20% - Énfasis6 3 2" xfId="253"/>
    <cellStyle name="20% - Énfasis6 4" xfId="254"/>
    <cellStyle name="20% - Énfasis6 4 2" xfId="255"/>
    <cellStyle name="40% - Accent1" xfId="15"/>
    <cellStyle name="40% - Accent1 2" xfId="16"/>
    <cellStyle name="40% - Accent2" xfId="17"/>
    <cellStyle name="40% - Accent2 2" xfId="18"/>
    <cellStyle name="40% - Accent3" xfId="19"/>
    <cellStyle name="40% - Accent3 2" xfId="20"/>
    <cellStyle name="40% - Accent4" xfId="21"/>
    <cellStyle name="40% - Accent4 2" xfId="22"/>
    <cellStyle name="40% - Accent5" xfId="23"/>
    <cellStyle name="40% - Accent5 2" xfId="24"/>
    <cellStyle name="40% - Accent6" xfId="25"/>
    <cellStyle name="40% - Accent6 2" xfId="26"/>
    <cellStyle name="40% - Énfasis1 2" xfId="256"/>
    <cellStyle name="40% - Énfasis1 2 2" xfId="257"/>
    <cellStyle name="40% - Énfasis1 3" xfId="258"/>
    <cellStyle name="40% - Énfasis1 3 2" xfId="259"/>
    <cellStyle name="40% - Énfasis1 4" xfId="260"/>
    <cellStyle name="40% - Énfasis1 4 2" xfId="261"/>
    <cellStyle name="40% - Énfasis2 2" xfId="262"/>
    <cellStyle name="40% - Énfasis2 2 2" xfId="263"/>
    <cellStyle name="40% - Énfasis2 3" xfId="264"/>
    <cellStyle name="40% - Énfasis2 3 2" xfId="265"/>
    <cellStyle name="40% - Énfasis2 4" xfId="266"/>
    <cellStyle name="40% - Énfasis2 4 2" xfId="267"/>
    <cellStyle name="40% - Énfasis3 2" xfId="268"/>
    <cellStyle name="40% - Énfasis3 2 2" xfId="269"/>
    <cellStyle name="40% - Énfasis3 3" xfId="270"/>
    <cellStyle name="40% - Énfasis3 3 2" xfId="271"/>
    <cellStyle name="40% - Énfasis3 4" xfId="272"/>
    <cellStyle name="40% - Énfasis3 4 2" xfId="273"/>
    <cellStyle name="40% - Énfasis4 2" xfId="274"/>
    <cellStyle name="40% - Énfasis4 2 2" xfId="275"/>
    <cellStyle name="40% - Énfasis4 3" xfId="276"/>
    <cellStyle name="40% - Énfasis4 3 2" xfId="277"/>
    <cellStyle name="40% - Énfasis4 4" xfId="278"/>
    <cellStyle name="40% - Énfasis4 4 2" xfId="279"/>
    <cellStyle name="40% - Énfasis5 2" xfId="280"/>
    <cellStyle name="40% - Énfasis5 2 2" xfId="281"/>
    <cellStyle name="40% - Énfasis5 3" xfId="282"/>
    <cellStyle name="40% - Énfasis5 3 2" xfId="283"/>
    <cellStyle name="40% - Énfasis5 4" xfId="284"/>
    <cellStyle name="40% - Énfasis5 4 2" xfId="285"/>
    <cellStyle name="40% - Énfasis6 2" xfId="286"/>
    <cellStyle name="40% - Énfasis6 2 2" xfId="287"/>
    <cellStyle name="40% - Énfasis6 3" xfId="288"/>
    <cellStyle name="40% - Énfasis6 3 2" xfId="289"/>
    <cellStyle name="40% - Énfasis6 4" xfId="290"/>
    <cellStyle name="40% - Énfasis6 4 2" xfId="291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Énfasis1 2" xfId="292"/>
    <cellStyle name="60% - Énfasis1 3" xfId="293"/>
    <cellStyle name="60% - Énfasis1 4" xfId="294"/>
    <cellStyle name="60% - Énfasis2 2" xfId="295"/>
    <cellStyle name="60% - Énfasis2 3" xfId="296"/>
    <cellStyle name="60% - Énfasis2 4" xfId="297"/>
    <cellStyle name="60% - Énfasis3 2" xfId="298"/>
    <cellStyle name="60% - Énfasis3 3" xfId="299"/>
    <cellStyle name="60% - Énfasis3 4" xfId="300"/>
    <cellStyle name="60% - Énfasis4 2" xfId="301"/>
    <cellStyle name="60% - Énfasis4 3" xfId="302"/>
    <cellStyle name="60% - Énfasis4 4" xfId="303"/>
    <cellStyle name="60% - Énfasis5 2" xfId="304"/>
    <cellStyle name="60% - Énfasis5 3" xfId="305"/>
    <cellStyle name="60% - Énfasis5 4" xfId="306"/>
    <cellStyle name="60% - Énfasis6 2" xfId="307"/>
    <cellStyle name="60% - Énfasis6 3" xfId="308"/>
    <cellStyle name="60% - Énfasis6 4" xfId="309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Buena 2" xfId="310"/>
    <cellStyle name="Buena 3" xfId="311"/>
    <cellStyle name="Buena 4" xfId="312"/>
    <cellStyle name="Calculation" xfId="40"/>
    <cellStyle name="Calculation 2" xfId="313"/>
    <cellStyle name="Cálculo 2" xfId="314"/>
    <cellStyle name="Cálculo 2 2" xfId="315"/>
    <cellStyle name="Cálculo 3" xfId="316"/>
    <cellStyle name="Cálculo 3 2" xfId="317"/>
    <cellStyle name="Cálculo 4" xfId="318"/>
    <cellStyle name="Cálculo 4 2" xfId="319"/>
    <cellStyle name="Celda de comprobación 2" xfId="320"/>
    <cellStyle name="Celda de comprobación 3" xfId="321"/>
    <cellStyle name="Celda de comprobación 4" xfId="322"/>
    <cellStyle name="Celda vinculada 2" xfId="323"/>
    <cellStyle name="Celda vinculada 3" xfId="324"/>
    <cellStyle name="Celda vinculada 4" xfId="325"/>
    <cellStyle name="Check Cell" xfId="326"/>
    <cellStyle name="Comma" xfId="493" builtinId="3"/>
    <cellStyle name="Comma 10" xfId="41"/>
    <cellStyle name="Comma 10 2" xfId="42"/>
    <cellStyle name="Comma 11" xfId="43"/>
    <cellStyle name="Comma 12" xfId="44"/>
    <cellStyle name="Comma 12 2" xfId="45"/>
    <cellStyle name="Comma 2" xfId="46"/>
    <cellStyle name="Comma 2 2" xfId="47"/>
    <cellStyle name="Comma 2 3" xfId="48"/>
    <cellStyle name="Comma 3" xfId="49"/>
    <cellStyle name="Comma 3 2" xfId="50"/>
    <cellStyle name="Comma 4" xfId="51"/>
    <cellStyle name="Comma 5" xfId="52"/>
    <cellStyle name="Comma 6" xfId="53"/>
    <cellStyle name="Comma 7" xfId="54"/>
    <cellStyle name="Comma 7 2" xfId="55"/>
    <cellStyle name="Comma 8" xfId="56"/>
    <cellStyle name="Comma 8 2" xfId="57"/>
    <cellStyle name="Comma 9" xfId="58"/>
    <cellStyle name="Currency" xfId="1" builtinId="4"/>
    <cellStyle name="Currency [0] 2" xfId="59"/>
    <cellStyle name="Currency 2" xfId="60"/>
    <cellStyle name="Currency 3" xfId="61"/>
    <cellStyle name="Currency 4" xfId="62"/>
    <cellStyle name="Currency 6" xfId="63"/>
    <cellStyle name="Emphasis 1" xfId="327"/>
    <cellStyle name="Emphasis 2" xfId="328"/>
    <cellStyle name="Emphasis 3" xfId="329"/>
    <cellStyle name="Encabezado 4 2" xfId="330"/>
    <cellStyle name="Encabezado 4 3" xfId="331"/>
    <cellStyle name="Encabezado 4 4" xfId="332"/>
    <cellStyle name="Énfasis 1" xfId="64"/>
    <cellStyle name="Énfasis 2" xfId="65"/>
    <cellStyle name="Énfasis 3" xfId="66"/>
    <cellStyle name="Énfasis1 - 20%" xfId="67"/>
    <cellStyle name="Énfasis1 - 20% 2" xfId="68"/>
    <cellStyle name="Énfasis1 - 40%" xfId="69"/>
    <cellStyle name="Énfasis1 - 40% 2" xfId="70"/>
    <cellStyle name="Énfasis1 - 60%" xfId="71"/>
    <cellStyle name="Énfasis1 2" xfId="333"/>
    <cellStyle name="Énfasis1 3" xfId="334"/>
    <cellStyle name="Énfasis1 4" xfId="335"/>
    <cellStyle name="Énfasis2 - 20%" xfId="72"/>
    <cellStyle name="Énfasis2 - 20% 2" xfId="73"/>
    <cellStyle name="Énfasis2 - 40%" xfId="74"/>
    <cellStyle name="Énfasis2 - 40% 2" xfId="75"/>
    <cellStyle name="Énfasis2 - 60%" xfId="76"/>
    <cellStyle name="Énfasis2 2" xfId="336"/>
    <cellStyle name="Énfasis2 3" xfId="337"/>
    <cellStyle name="Énfasis2 4" xfId="338"/>
    <cellStyle name="Énfasis3 - 20%" xfId="77"/>
    <cellStyle name="Énfasis3 - 20% 2" xfId="78"/>
    <cellStyle name="Énfasis3 - 40%" xfId="79"/>
    <cellStyle name="Énfasis3 - 40% 2" xfId="80"/>
    <cellStyle name="Énfasis3 - 60%" xfId="81"/>
    <cellStyle name="Énfasis3 2" xfId="339"/>
    <cellStyle name="Énfasis3 3" xfId="340"/>
    <cellStyle name="Énfasis3 4" xfId="341"/>
    <cellStyle name="Énfasis4 - 20%" xfId="82"/>
    <cellStyle name="Énfasis4 - 20% 2" xfId="83"/>
    <cellStyle name="Énfasis4 - 40%" xfId="84"/>
    <cellStyle name="Énfasis4 - 40% 2" xfId="85"/>
    <cellStyle name="Énfasis4 - 60%" xfId="86"/>
    <cellStyle name="Énfasis4 2" xfId="342"/>
    <cellStyle name="Énfasis4 3" xfId="343"/>
    <cellStyle name="Énfasis4 4" xfId="344"/>
    <cellStyle name="Énfasis5 - 20%" xfId="87"/>
    <cellStyle name="Énfasis5 - 20% 2" xfId="88"/>
    <cellStyle name="Énfasis5 - 40%" xfId="89"/>
    <cellStyle name="Énfasis5 - 40% 2" xfId="90"/>
    <cellStyle name="Énfasis5 - 60%" xfId="91"/>
    <cellStyle name="Énfasis5 2" xfId="345"/>
    <cellStyle name="Énfasis5 3" xfId="346"/>
    <cellStyle name="Énfasis5 4" xfId="347"/>
    <cellStyle name="Énfasis6 - 20%" xfId="92"/>
    <cellStyle name="Énfasis6 - 20% 2" xfId="93"/>
    <cellStyle name="Énfasis6 - 40%" xfId="94"/>
    <cellStyle name="Énfasis6 - 40% 2" xfId="95"/>
    <cellStyle name="Énfasis6 - 60%" xfId="96"/>
    <cellStyle name="Énfasis6 2" xfId="348"/>
    <cellStyle name="Énfasis6 3" xfId="349"/>
    <cellStyle name="Énfasis6 4" xfId="350"/>
    <cellStyle name="Entrada 2" xfId="351"/>
    <cellStyle name="Entrada 2 2" xfId="352"/>
    <cellStyle name="Entrada 3" xfId="353"/>
    <cellStyle name="Entrada 3 2" xfId="354"/>
    <cellStyle name="Entrada 4" xfId="355"/>
    <cellStyle name="Entrada 4 2" xfId="356"/>
    <cellStyle name="Euro" xfId="97"/>
    <cellStyle name="Euro 2" xfId="98"/>
    <cellStyle name="Euro 2 2" xfId="99"/>
    <cellStyle name="Euro_Analisis Barahona" xfId="100"/>
    <cellStyle name="Explanatory Text" xfId="101"/>
    <cellStyle name="Good" xfId="357"/>
    <cellStyle name="Heading 1" xfId="102"/>
    <cellStyle name="Heading 2" xfId="103"/>
    <cellStyle name="Heading 3" xfId="104"/>
    <cellStyle name="Heading 4" xfId="358"/>
    <cellStyle name="Hipervínculo visitado 2" xfId="359"/>
    <cellStyle name="Incorrecto 2" xfId="360"/>
    <cellStyle name="Incorrecto 3" xfId="361"/>
    <cellStyle name="Incorrecto 4" xfId="362"/>
    <cellStyle name="Input" xfId="363"/>
    <cellStyle name="Input 2" xfId="364"/>
    <cellStyle name="Linked Cell" xfId="365"/>
    <cellStyle name="Millares 10" xfId="366"/>
    <cellStyle name="Millares 10 2" xfId="105"/>
    <cellStyle name="Millares 10 3" xfId="219"/>
    <cellStyle name="Millares 11" xfId="367"/>
    <cellStyle name="Millares 11 2" xfId="106"/>
    <cellStyle name="Millares 12 3" xfId="368"/>
    <cellStyle name="Millares 2" xfId="107"/>
    <cellStyle name="Millares 2 2" xfId="108"/>
    <cellStyle name="Millares 2 2 2" xfId="109"/>
    <cellStyle name="Millares 2 2 2 2" xfId="110"/>
    <cellStyle name="Millares 2 2 3" xfId="111"/>
    <cellStyle name="Millares 2 3" xfId="112"/>
    <cellStyle name="Millares 2 3 2" xfId="113"/>
    <cellStyle name="Millares 2 4" xfId="114"/>
    <cellStyle name="Millares 2 4 2" xfId="115"/>
    <cellStyle name="Millares 2 5" xfId="116"/>
    <cellStyle name="Millares 3" xfId="117"/>
    <cellStyle name="Millares 3 2" xfId="118"/>
    <cellStyle name="Millares 3 2 2" xfId="119"/>
    <cellStyle name="Millares 3 2 3 3" xfId="120"/>
    <cellStyle name="Millares 3 2 5" xfId="369"/>
    <cellStyle name="Millares 3 3" xfId="121"/>
    <cellStyle name="Millares 3 3 2" xfId="122"/>
    <cellStyle name="Millares 3 4" xfId="123"/>
    <cellStyle name="Millares 3 5" xfId="124"/>
    <cellStyle name="Millares 4" xfId="125"/>
    <cellStyle name="Millares 4 2" xfId="126"/>
    <cellStyle name="Millares 4 2 2" xfId="127"/>
    <cellStyle name="Millares 4 3" xfId="128"/>
    <cellStyle name="Millares 4 3 2" xfId="129"/>
    <cellStyle name="Millares 4 4" xfId="130"/>
    <cellStyle name="Millares 4 5" xfId="131"/>
    <cellStyle name="Millares 5" xfId="132"/>
    <cellStyle name="Millares 5 2" xfId="133"/>
    <cellStyle name="Millares 5 3" xfId="134"/>
    <cellStyle name="Millares 6" xfId="135"/>
    <cellStyle name="Millares 6 2" xfId="136"/>
    <cellStyle name="Millares 6 3" xfId="137"/>
    <cellStyle name="Millares 7" xfId="138"/>
    <cellStyle name="Millares 7 2" xfId="139"/>
    <cellStyle name="Millares 7 2 2" xfId="140"/>
    <cellStyle name="Millares 7 3" xfId="141"/>
    <cellStyle name="Millares 8" xfId="142"/>
    <cellStyle name="Millares 8 2" xfId="370"/>
    <cellStyle name="Millares 9" xfId="143"/>
    <cellStyle name="Moneda [0] 2" xfId="371"/>
    <cellStyle name="Moneda 17" xfId="372"/>
    <cellStyle name="Moneda 18" xfId="373"/>
    <cellStyle name="Moneda 19" xfId="374"/>
    <cellStyle name="Moneda 2" xfId="144"/>
    <cellStyle name="Moneda 2 2" xfId="145"/>
    <cellStyle name="Moneda 2 2 2" xfId="146"/>
    <cellStyle name="Moneda 2 2 5" xfId="375"/>
    <cellStyle name="Moneda 2 3" xfId="147"/>
    <cellStyle name="Moneda 2 4" xfId="376"/>
    <cellStyle name="Moneda 2 4 2" xfId="217"/>
    <cellStyle name="Moneda 2 4 3" xfId="494"/>
    <cellStyle name="Moneda 2 5" xfId="377"/>
    <cellStyle name="Moneda 20" xfId="378"/>
    <cellStyle name="Moneda 3" xfId="148"/>
    <cellStyle name="Moneda 3 2" xfId="149"/>
    <cellStyle name="Moneda 4" xfId="150"/>
    <cellStyle name="Moneda 4 2" xfId="151"/>
    <cellStyle name="Moneda 5" xfId="379"/>
    <cellStyle name="Neutral 2" xfId="380"/>
    <cellStyle name="Neutral 3" xfId="381"/>
    <cellStyle name="Neutral 4" xfId="382"/>
    <cellStyle name="No-definido" xfId="383"/>
    <cellStyle name="Normal" xfId="0" builtinId="0"/>
    <cellStyle name="Normal - Style1" xfId="152"/>
    <cellStyle name="Normal 10" xfId="153"/>
    <cellStyle name="Normal 10 2" xfId="384"/>
    <cellStyle name="Normal 11" xfId="154"/>
    <cellStyle name="Normal 11 2" xfId="385"/>
    <cellStyle name="Normal 12" xfId="155"/>
    <cellStyle name="Normal 12 2" xfId="386"/>
    <cellStyle name="Normal 13" xfId="156"/>
    <cellStyle name="Normal 13 2" xfId="387"/>
    <cellStyle name="Normal 14" xfId="157"/>
    <cellStyle name="Normal 14 2" xfId="388"/>
    <cellStyle name="Normal 15" xfId="158"/>
    <cellStyle name="Normal 15 2" xfId="159"/>
    <cellStyle name="Normal 16" xfId="160"/>
    <cellStyle name="Normal 16 2" xfId="389"/>
    <cellStyle name="Normal 17" xfId="161"/>
    <cellStyle name="Normal 17 2" xfId="390"/>
    <cellStyle name="Normal 18" xfId="162"/>
    <cellStyle name="Normal 18 2" xfId="391"/>
    <cellStyle name="Normal 19" xfId="163"/>
    <cellStyle name="Normal 2" xfId="164"/>
    <cellStyle name="Normal 2 10" xfId="165"/>
    <cellStyle name="Normal 2 2" xfId="166"/>
    <cellStyle name="Normal 2 2 2" xfId="167"/>
    <cellStyle name="Normal 2 3" xfId="168"/>
    <cellStyle name="Normal 2 3 2" xfId="392"/>
    <cellStyle name="Normal 2 33" xfId="169"/>
    <cellStyle name="Normal 2 33 2" xfId="170"/>
    <cellStyle name="Normal 2 4" xfId="171"/>
    <cellStyle name="Normal 2 5" xfId="172"/>
    <cellStyle name="Normal 2 5 2" xfId="173"/>
    <cellStyle name="Normal 2 6" xfId="393"/>
    <cellStyle name="Normal 2 7" xfId="174"/>
    <cellStyle name="Normal 2_Analisis y presupuesto de adicionales CAP GUERRA" xfId="394"/>
    <cellStyle name="Normal 20" xfId="175"/>
    <cellStyle name="Normal 20 2" xfId="395"/>
    <cellStyle name="Normal 21" xfId="176"/>
    <cellStyle name="Normal 22" xfId="177"/>
    <cellStyle name="Normal 23" xfId="178"/>
    <cellStyle name="Normal 24" xfId="179"/>
    <cellStyle name="Normal 25" xfId="180"/>
    <cellStyle name="Normal 26" xfId="181"/>
    <cellStyle name="Normal 27" xfId="182"/>
    <cellStyle name="Normal 28" xfId="396"/>
    <cellStyle name="Normal 28 2" xfId="397"/>
    <cellStyle name="Normal 29" xfId="398"/>
    <cellStyle name="Normal 3" xfId="183"/>
    <cellStyle name="Normal 3 2" xfId="184"/>
    <cellStyle name="Normal 3 2 2" xfId="185"/>
    <cellStyle name="Normal 3 2 2 2" xfId="186"/>
    <cellStyle name="Normal 3 3" xfId="187"/>
    <cellStyle name="Normal 3 4" xfId="399"/>
    <cellStyle name="Normal 30" xfId="188"/>
    <cellStyle name="Normal 31" xfId="189"/>
    <cellStyle name="Normal 32" xfId="400"/>
    <cellStyle name="Normal 33" xfId="401"/>
    <cellStyle name="Normal 34" xfId="402"/>
    <cellStyle name="Normal 35" xfId="403"/>
    <cellStyle name="Normal 36" xfId="404"/>
    <cellStyle name="Normal 4" xfId="190"/>
    <cellStyle name="Normal 4 10" xfId="405"/>
    <cellStyle name="Normal 4 11" xfId="406"/>
    <cellStyle name="Normal 4 12" xfId="407"/>
    <cellStyle name="Normal 4 13" xfId="408"/>
    <cellStyle name="Normal 4 14" xfId="409"/>
    <cellStyle name="Normal 4 2" xfId="191"/>
    <cellStyle name="Normal 4 3" xfId="410"/>
    <cellStyle name="Normal 4 3 2" xfId="192"/>
    <cellStyle name="Normal 4 4" xfId="411"/>
    <cellStyle name="Normal 4 5" xfId="412"/>
    <cellStyle name="Normal 4 6" xfId="413"/>
    <cellStyle name="Normal 4 7" xfId="414"/>
    <cellStyle name="Normal 4 8" xfId="415"/>
    <cellStyle name="Normal 4 9" xfId="416"/>
    <cellStyle name="Normal 4_Rehabilitacion Muelle #05" xfId="417"/>
    <cellStyle name="Normal 5" xfId="193"/>
    <cellStyle name="Normal 5 10" xfId="418"/>
    <cellStyle name="Normal 5 11" xfId="419"/>
    <cellStyle name="Normal 5 12" xfId="420"/>
    <cellStyle name="Normal 5 13" xfId="421"/>
    <cellStyle name="Normal 5 14" xfId="422"/>
    <cellStyle name="Normal 5 2" xfId="194"/>
    <cellStyle name="Normal 5 3" xfId="423"/>
    <cellStyle name="Normal 5 4" xfId="424"/>
    <cellStyle name="Normal 5 5" xfId="425"/>
    <cellStyle name="Normal 5 6" xfId="426"/>
    <cellStyle name="Normal 5 7" xfId="427"/>
    <cellStyle name="Normal 5 8" xfId="428"/>
    <cellStyle name="Normal 5 9" xfId="429"/>
    <cellStyle name="Normal 5_Rehabilitacion Muelle #05" xfId="430"/>
    <cellStyle name="Normal 6" xfId="195"/>
    <cellStyle name="Normal 6 2" xfId="196"/>
    <cellStyle name="Normal 6 2 2" xfId="197"/>
    <cellStyle name="Normal 7" xfId="198"/>
    <cellStyle name="Normal 7 2" xfId="199"/>
    <cellStyle name="Normal 8" xfId="200"/>
    <cellStyle name="Normal 8 2" xfId="201"/>
    <cellStyle name="Normal 9" xfId="202"/>
    <cellStyle name="Normal 9 2" xfId="203"/>
    <cellStyle name="Notas 2" xfId="431"/>
    <cellStyle name="Notas 2 2" xfId="432"/>
    <cellStyle name="Notas 3" xfId="433"/>
    <cellStyle name="Notas 3 2" xfId="434"/>
    <cellStyle name="Notas 4" xfId="435"/>
    <cellStyle name="Notas 4 2" xfId="436"/>
    <cellStyle name="Note" xfId="437"/>
    <cellStyle name="Note 2" xfId="438"/>
    <cellStyle name="Output" xfId="204"/>
    <cellStyle name="Output 2" xfId="439"/>
    <cellStyle name="Percent" xfId="2" builtinId="5"/>
    <cellStyle name="Percent 2" xfId="205"/>
    <cellStyle name="Percent 2 2" xfId="206"/>
    <cellStyle name="Percent 3" xfId="207"/>
    <cellStyle name="Percent 5" xfId="208"/>
    <cellStyle name="Percent 8" xfId="209"/>
    <cellStyle name="Porcentaje 2" xfId="210"/>
    <cellStyle name="Porcentaje 2 2" xfId="440"/>
    <cellStyle name="Porcentaje 3" xfId="441"/>
    <cellStyle name="Porcentaje 3 2" xfId="442"/>
    <cellStyle name="Porcentaje 4" xfId="443"/>
    <cellStyle name="Porcentaje 4 2" xfId="218"/>
    <cellStyle name="Porcentual 2" xfId="211"/>
    <cellStyle name="Porcentual 2 2" xfId="212"/>
    <cellStyle name="Porcentual 2 3" xfId="444"/>
    <cellStyle name="Porcentual 2 4" xfId="445"/>
    <cellStyle name="Porcentual 2 5" xfId="446"/>
    <cellStyle name="Porcentual 2 6" xfId="447"/>
    <cellStyle name="Porcentual 3" xfId="213"/>
    <cellStyle name="Porcentual 3 10" xfId="448"/>
    <cellStyle name="Porcentual 3 11" xfId="449"/>
    <cellStyle name="Porcentual 3 12" xfId="450"/>
    <cellStyle name="Porcentual 3 13" xfId="451"/>
    <cellStyle name="Porcentual 3 14" xfId="452"/>
    <cellStyle name="Porcentual 3 2" xfId="453"/>
    <cellStyle name="Porcentual 3 3" xfId="454"/>
    <cellStyle name="Porcentual 3 4" xfId="455"/>
    <cellStyle name="Porcentual 3 5" xfId="456"/>
    <cellStyle name="Porcentual 3 6" xfId="457"/>
    <cellStyle name="Porcentual 3 7" xfId="458"/>
    <cellStyle name="Porcentual 3 8" xfId="459"/>
    <cellStyle name="Porcentual 3 9" xfId="460"/>
    <cellStyle name="Salida 2" xfId="461"/>
    <cellStyle name="Salida 2 2" xfId="462"/>
    <cellStyle name="Salida 3" xfId="463"/>
    <cellStyle name="Salida 3 2" xfId="464"/>
    <cellStyle name="Salida 4" xfId="465"/>
    <cellStyle name="Salida 4 2" xfId="466"/>
    <cellStyle name="Sheet Title" xfId="467"/>
    <cellStyle name="Texto de advertencia 2" xfId="468"/>
    <cellStyle name="Texto de advertencia 3" xfId="469"/>
    <cellStyle name="Texto de advertencia 4" xfId="470"/>
    <cellStyle name="Texto explicativo 2" xfId="471"/>
    <cellStyle name="Texto explicativo 3" xfId="472"/>
    <cellStyle name="Texto explicativo 4" xfId="473"/>
    <cellStyle name="Title" xfId="214"/>
    <cellStyle name="Título 1 2" xfId="474"/>
    <cellStyle name="Título 1 3" xfId="475"/>
    <cellStyle name="Título 1 4" xfId="476"/>
    <cellStyle name="Título 2 2" xfId="477"/>
    <cellStyle name="Título 2 3" xfId="478"/>
    <cellStyle name="Título 2 4" xfId="479"/>
    <cellStyle name="Título 3 2" xfId="480"/>
    <cellStyle name="Título 3 3" xfId="481"/>
    <cellStyle name="Título 3 4" xfId="482"/>
    <cellStyle name="Título 4" xfId="483"/>
    <cellStyle name="Título 5" xfId="484"/>
    <cellStyle name="Título 6" xfId="485"/>
    <cellStyle name="Título de hoja" xfId="215"/>
    <cellStyle name="Total 2" xfId="486"/>
    <cellStyle name="Total 2 2" xfId="487"/>
    <cellStyle name="Total 3" xfId="488"/>
    <cellStyle name="Total 3 2" xfId="489"/>
    <cellStyle name="Total 4" xfId="490"/>
    <cellStyle name="Total 4 2" xfId="491"/>
    <cellStyle name="Währung" xfId="216"/>
    <cellStyle name="Warning Text" xfId="4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0</xdr:row>
      <xdr:rowOff>152400</xdr:rowOff>
    </xdr:from>
    <xdr:ext cx="1571625" cy="828675"/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152400"/>
          <a:ext cx="1571625" cy="828675"/>
        </a:xfrm>
        <a:prstGeom prst="rect">
          <a:avLst/>
        </a:prstGeom>
      </xdr:spPr>
    </xdr:pic>
    <xdr:clientData/>
  </xdr:oneCellAnchor>
  <xdr:twoCellAnchor>
    <xdr:from>
      <xdr:col>2</xdr:col>
      <xdr:colOff>121920</xdr:colOff>
      <xdr:row>0</xdr:row>
      <xdr:rowOff>125730</xdr:rowOff>
    </xdr:from>
    <xdr:to>
      <xdr:col>5</xdr:col>
      <xdr:colOff>944881</xdr:colOff>
      <xdr:row>4</xdr:row>
      <xdr:rowOff>116205</xdr:rowOff>
    </xdr:to>
    <xdr:pic>
      <xdr:nvPicPr>
        <xdr:cNvPr id="4" name="Imagen 1" descr="image00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125730"/>
          <a:ext cx="3025141" cy="76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showGridLines="0" tabSelected="1" view="pageBreakPreview" topLeftCell="A4" zoomScaleNormal="100" zoomScaleSheetLayoutView="100" workbookViewId="0">
      <selection activeCell="E14" sqref="E14:F167"/>
    </sheetView>
  </sheetViews>
  <sheetFormatPr defaultColWidth="11.42578125" defaultRowHeight="15"/>
  <cols>
    <col min="1" max="1" width="3.85546875" style="16" customWidth="1"/>
    <col min="2" max="2" width="51.5703125" style="17" customWidth="1"/>
    <col min="3" max="3" width="6.7109375" style="18" customWidth="1"/>
    <col min="4" max="4" width="12.28515625" style="19" customWidth="1"/>
    <col min="5" max="5" width="13.140625" style="19" customWidth="1"/>
    <col min="6" max="6" width="16.7109375" style="19" customWidth="1"/>
    <col min="7" max="16384" width="11.42578125" style="16"/>
  </cols>
  <sheetData>
    <row r="1" spans="1:6" s="6" customFormat="1" ht="15.75">
      <c r="A1" s="53"/>
      <c r="B1" s="53"/>
      <c r="C1" s="53"/>
      <c r="D1" s="53"/>
      <c r="E1" s="53"/>
      <c r="F1" s="53"/>
    </row>
    <row r="2" spans="1:6" s="6" customFormat="1" ht="15.75">
      <c r="A2" s="27"/>
      <c r="B2" s="27"/>
      <c r="C2" s="27"/>
      <c r="D2" s="27"/>
      <c r="E2" s="27"/>
      <c r="F2" s="27"/>
    </row>
    <row r="3" spans="1:6" s="6" customFormat="1" ht="15.75">
      <c r="A3" s="27"/>
      <c r="B3" s="27"/>
      <c r="C3" s="27"/>
      <c r="D3" s="27"/>
      <c r="E3" s="27"/>
      <c r="F3" s="27"/>
    </row>
    <row r="4" spans="1:6" s="6" customFormat="1" ht="12.75">
      <c r="A4" s="54"/>
      <c r="B4" s="54"/>
      <c r="C4" s="54"/>
      <c r="D4" s="54"/>
      <c r="E4" s="54"/>
      <c r="F4" s="54"/>
    </row>
    <row r="5" spans="1:6" s="6" customFormat="1" ht="12.75">
      <c r="A5" s="54"/>
      <c r="B5" s="54"/>
      <c r="C5" s="54"/>
      <c r="D5" s="54"/>
      <c r="E5" s="54"/>
      <c r="F5" s="54"/>
    </row>
    <row r="6" spans="1:6" s="6" customFormat="1" ht="18.75">
      <c r="A6" s="55" t="s">
        <v>87</v>
      </c>
      <c r="B6" s="55"/>
      <c r="C6" s="55"/>
      <c r="D6" s="55"/>
      <c r="E6" s="55"/>
      <c r="F6" s="55"/>
    </row>
    <row r="7" spans="1:6" s="6" customFormat="1" ht="12.75">
      <c r="A7" s="22"/>
      <c r="B7" s="29" t="s">
        <v>88</v>
      </c>
      <c r="C7" s="29" t="s">
        <v>80</v>
      </c>
      <c r="D7" s="28"/>
      <c r="E7" s="28"/>
      <c r="F7" s="22"/>
    </row>
    <row r="8" spans="1:6" s="6" customFormat="1" ht="12.75">
      <c r="A8" s="22"/>
      <c r="B8" s="28" t="s">
        <v>81</v>
      </c>
      <c r="C8" s="28" t="s">
        <v>93</v>
      </c>
      <c r="D8" s="28"/>
      <c r="E8" s="28"/>
      <c r="F8" s="22"/>
    </row>
    <row r="9" spans="1:6" s="6" customFormat="1" ht="12.75">
      <c r="A9" s="22"/>
      <c r="B9" s="28" t="s">
        <v>92</v>
      </c>
      <c r="C9" s="28"/>
      <c r="D9" s="28"/>
      <c r="E9" s="28"/>
      <c r="F9" s="22"/>
    </row>
    <row r="10" spans="1:6" s="6" customFormat="1" ht="13.5" thickBot="1">
      <c r="A10" s="22"/>
      <c r="B10" s="28"/>
      <c r="C10" s="28"/>
      <c r="D10" s="28"/>
      <c r="E10" s="28"/>
      <c r="F10" s="22"/>
    </row>
    <row r="11" spans="1:6" s="6" customFormat="1" ht="12.75">
      <c r="A11" s="47" t="s">
        <v>0</v>
      </c>
      <c r="B11" s="49" t="s">
        <v>1</v>
      </c>
      <c r="C11" s="49" t="s">
        <v>2</v>
      </c>
      <c r="D11" s="51" t="s">
        <v>3</v>
      </c>
      <c r="E11" s="2" t="s">
        <v>4</v>
      </c>
      <c r="F11" s="30" t="s">
        <v>5</v>
      </c>
    </row>
    <row r="12" spans="1:6" s="6" customFormat="1" ht="13.5" thickBot="1">
      <c r="A12" s="48"/>
      <c r="B12" s="50"/>
      <c r="C12" s="50"/>
      <c r="D12" s="52"/>
      <c r="E12" s="3" t="s">
        <v>6</v>
      </c>
      <c r="F12" s="31" t="s">
        <v>7</v>
      </c>
    </row>
    <row r="13" spans="1:6" s="6" customFormat="1" ht="15.75" thickBot="1">
      <c r="B13" s="23" t="s">
        <v>8</v>
      </c>
      <c r="C13" s="21"/>
      <c r="D13" s="22"/>
      <c r="E13" s="22"/>
      <c r="F13" s="22"/>
    </row>
    <row r="14" spans="1:6" s="6" customFormat="1" ht="14.25" thickTop="1" thickBot="1">
      <c r="B14" s="24" t="s">
        <v>91</v>
      </c>
      <c r="C14" s="21" t="s">
        <v>9</v>
      </c>
      <c r="D14" s="36">
        <v>1</v>
      </c>
      <c r="E14" s="36"/>
      <c r="F14" s="36"/>
    </row>
    <row r="15" spans="1:6" s="6" customFormat="1" ht="15.75" thickBot="1">
      <c r="B15" s="23" t="s">
        <v>10</v>
      </c>
      <c r="C15" s="21"/>
      <c r="D15" s="36"/>
      <c r="E15" s="36"/>
      <c r="F15" s="36"/>
    </row>
    <row r="16" spans="1:6" s="6" customFormat="1" ht="26.25" thickTop="1">
      <c r="B16" s="20" t="s">
        <v>11</v>
      </c>
      <c r="C16" s="21" t="s">
        <v>9</v>
      </c>
      <c r="D16" s="36">
        <v>1</v>
      </c>
      <c r="E16" s="36"/>
      <c r="F16" s="36"/>
    </row>
    <row r="17" spans="2:6" s="6" customFormat="1" ht="13.5" thickBot="1">
      <c r="B17" s="20" t="s">
        <v>89</v>
      </c>
      <c r="C17" s="21" t="s">
        <v>90</v>
      </c>
      <c r="D17" s="36">
        <v>18</v>
      </c>
      <c r="E17" s="36"/>
      <c r="F17" s="36"/>
    </row>
    <row r="18" spans="2:6" s="6" customFormat="1" ht="15.75" thickBot="1">
      <c r="B18" s="23" t="s">
        <v>12</v>
      </c>
      <c r="C18" s="21"/>
      <c r="D18" s="36"/>
      <c r="E18" s="36"/>
      <c r="F18" s="36"/>
    </row>
    <row r="19" spans="2:6" s="6" customFormat="1" ht="13.5" thickTop="1">
      <c r="B19" s="25" t="s">
        <v>13</v>
      </c>
      <c r="C19" s="21"/>
      <c r="D19" s="36"/>
      <c r="E19" s="36"/>
      <c r="F19" s="36"/>
    </row>
    <row r="20" spans="2:6" s="6" customFormat="1" ht="12.75">
      <c r="B20" s="20" t="s">
        <v>122</v>
      </c>
      <c r="C20" s="21" t="s">
        <v>14</v>
      </c>
      <c r="D20" s="35">
        <v>921.2</v>
      </c>
      <c r="E20" s="36"/>
      <c r="F20" s="36"/>
    </row>
    <row r="21" spans="2:6" s="6" customFormat="1" ht="12.75">
      <c r="B21" s="38" t="s">
        <v>63</v>
      </c>
      <c r="C21" s="39" t="s">
        <v>14</v>
      </c>
      <c r="D21" s="35">
        <v>921.2</v>
      </c>
      <c r="E21" s="36"/>
      <c r="F21" s="36"/>
    </row>
    <row r="22" spans="2:6" s="6" customFormat="1" ht="12.75">
      <c r="B22" s="20" t="s">
        <v>15</v>
      </c>
      <c r="C22" s="21" t="s">
        <v>14</v>
      </c>
      <c r="D22" s="36">
        <f>600+412.85</f>
        <v>1012.85</v>
      </c>
      <c r="E22" s="36"/>
      <c r="F22" s="36"/>
    </row>
    <row r="23" spans="2:6" s="6" customFormat="1" ht="38.25">
      <c r="B23" s="20" t="s">
        <v>98</v>
      </c>
      <c r="C23" s="21" t="s">
        <v>14</v>
      </c>
      <c r="D23" s="36">
        <v>50.400000000000006</v>
      </c>
      <c r="E23" s="36"/>
      <c r="F23" s="36"/>
    </row>
    <row r="24" spans="2:6" s="6" customFormat="1" ht="12.75">
      <c r="B24" s="20" t="s">
        <v>17</v>
      </c>
      <c r="C24" s="21" t="s">
        <v>14</v>
      </c>
      <c r="D24" s="36">
        <f>157.62*2</f>
        <v>315.24</v>
      </c>
      <c r="E24" s="36"/>
      <c r="F24" s="36"/>
    </row>
    <row r="25" spans="2:6" s="6" customFormat="1" ht="25.5">
      <c r="B25" s="20" t="s">
        <v>94</v>
      </c>
      <c r="C25" s="21" t="s">
        <v>14</v>
      </c>
      <c r="D25" s="36">
        <f>157.62+33.54</f>
        <v>191.16</v>
      </c>
      <c r="E25" s="36"/>
      <c r="F25" s="36"/>
    </row>
    <row r="26" spans="2:6" s="6" customFormat="1" ht="12.75">
      <c r="B26" s="20" t="s">
        <v>19</v>
      </c>
      <c r="C26" s="21" t="s">
        <v>14</v>
      </c>
      <c r="D26" s="36">
        <v>329.4</v>
      </c>
      <c r="E26" s="36"/>
      <c r="F26" s="36"/>
    </row>
    <row r="27" spans="2:6" s="6" customFormat="1" ht="12.75">
      <c r="B27" s="20" t="s">
        <v>20</v>
      </c>
      <c r="C27" s="21" t="s">
        <v>14</v>
      </c>
      <c r="D27" s="36">
        <v>329.4</v>
      </c>
      <c r="E27" s="36"/>
      <c r="F27" s="36"/>
    </row>
    <row r="28" spans="2:6" s="6" customFormat="1" ht="12.75">
      <c r="B28" s="20" t="s">
        <v>21</v>
      </c>
      <c r="C28" s="21" t="s">
        <v>14</v>
      </c>
      <c r="D28" s="36">
        <f>2181+492.11</f>
        <v>2673.11</v>
      </c>
      <c r="E28" s="36"/>
      <c r="F28" s="36"/>
    </row>
    <row r="29" spans="2:6" s="6" customFormat="1" ht="12.75">
      <c r="B29" s="20" t="s">
        <v>22</v>
      </c>
      <c r="C29" s="21" t="s">
        <v>14</v>
      </c>
      <c r="D29" s="36">
        <v>402.92999999999995</v>
      </c>
      <c r="E29" s="36"/>
      <c r="F29" s="36"/>
    </row>
    <row r="30" spans="2:6" s="6" customFormat="1" ht="12.75">
      <c r="B30" s="25" t="s">
        <v>23</v>
      </c>
      <c r="C30" s="21"/>
      <c r="D30" s="36"/>
      <c r="E30" s="36"/>
      <c r="F30" s="36"/>
    </row>
    <row r="31" spans="2:6" s="6" customFormat="1" ht="12.75">
      <c r="B31" s="20" t="s">
        <v>15</v>
      </c>
      <c r="C31" s="21" t="s">
        <v>14</v>
      </c>
      <c r="D31" s="36">
        <v>72</v>
      </c>
      <c r="E31" s="36"/>
      <c r="F31" s="36"/>
    </row>
    <row r="32" spans="2:6" s="6" customFormat="1" ht="12.75">
      <c r="B32" s="20" t="s">
        <v>95</v>
      </c>
      <c r="C32" s="21" t="s">
        <v>14</v>
      </c>
      <c r="D32" s="36">
        <v>189</v>
      </c>
      <c r="E32" s="36"/>
      <c r="F32" s="36"/>
    </row>
    <row r="33" spans="2:6" s="6" customFormat="1" ht="38.25">
      <c r="B33" s="20" t="s">
        <v>96</v>
      </c>
      <c r="C33" s="21" t="s">
        <v>24</v>
      </c>
      <c r="D33" s="36">
        <f>18*1.7*0.7</f>
        <v>21.419999999999998</v>
      </c>
      <c r="E33" s="36"/>
      <c r="F33" s="36"/>
    </row>
    <row r="34" spans="2:6" s="6" customFormat="1" ht="38.25">
      <c r="B34" s="20" t="s">
        <v>97</v>
      </c>
      <c r="C34" s="21" t="s">
        <v>24</v>
      </c>
      <c r="D34" s="36">
        <f>6*2.1</f>
        <v>12.600000000000001</v>
      </c>
      <c r="E34" s="36"/>
      <c r="F34" s="36"/>
    </row>
    <row r="35" spans="2:6" s="6" customFormat="1" ht="25.5">
      <c r="B35" s="20" t="s">
        <v>94</v>
      </c>
      <c r="C35" s="21" t="s">
        <v>14</v>
      </c>
      <c r="D35" s="36">
        <f>54.2304/10.76</f>
        <v>5.04</v>
      </c>
      <c r="E35" s="36"/>
      <c r="F35" s="36"/>
    </row>
    <row r="36" spans="2:6" s="6" customFormat="1" ht="12.75">
      <c r="B36" s="20" t="s">
        <v>17</v>
      </c>
      <c r="C36" s="21" t="s">
        <v>14</v>
      </c>
      <c r="D36" s="36">
        <v>54.230399999999996</v>
      </c>
      <c r="E36" s="36"/>
      <c r="F36" s="36"/>
    </row>
    <row r="37" spans="2:6" s="6" customFormat="1" ht="12.75">
      <c r="B37" s="20" t="s">
        <v>99</v>
      </c>
      <c r="C37" s="21" t="s">
        <v>14</v>
      </c>
      <c r="D37" s="36">
        <v>135.57599999999999</v>
      </c>
      <c r="E37" s="36"/>
      <c r="F37" s="36"/>
    </row>
    <row r="38" spans="2:6" s="6" customFormat="1" ht="12.75">
      <c r="B38" s="20" t="s">
        <v>29</v>
      </c>
      <c r="C38" s="21" t="s">
        <v>24</v>
      </c>
      <c r="D38" s="36">
        <v>3</v>
      </c>
      <c r="E38" s="36"/>
      <c r="F38" s="36"/>
    </row>
    <row r="39" spans="2:6" s="6" customFormat="1" ht="12.75">
      <c r="B39" s="20" t="s">
        <v>30</v>
      </c>
      <c r="C39" s="21" t="s">
        <v>26</v>
      </c>
      <c r="D39" s="36">
        <v>1</v>
      </c>
      <c r="E39" s="36"/>
      <c r="F39" s="36"/>
    </row>
    <row r="40" spans="2:6" s="6" customFormat="1" ht="12.75">
      <c r="B40" s="20" t="s">
        <v>122</v>
      </c>
      <c r="C40" s="21" t="s">
        <v>14</v>
      </c>
      <c r="D40" s="35">
        <v>78</v>
      </c>
      <c r="E40" s="36"/>
      <c r="F40" s="36"/>
    </row>
    <row r="41" spans="2:6" s="6" customFormat="1" ht="12.75">
      <c r="B41" s="38" t="s">
        <v>63</v>
      </c>
      <c r="C41" s="39" t="s">
        <v>14</v>
      </c>
      <c r="D41" s="36">
        <v>78</v>
      </c>
      <c r="E41" s="36"/>
      <c r="F41" s="36"/>
    </row>
    <row r="42" spans="2:6" s="6" customFormat="1" ht="12.75">
      <c r="B42" s="20" t="s">
        <v>21</v>
      </c>
      <c r="C42" s="21" t="s">
        <v>14</v>
      </c>
      <c r="D42" s="36">
        <v>361.62</v>
      </c>
      <c r="E42" s="36"/>
      <c r="F42" s="36"/>
    </row>
    <row r="43" spans="2:6" s="6" customFormat="1" ht="12.75">
      <c r="B43" s="20" t="s">
        <v>22</v>
      </c>
      <c r="C43" s="21" t="s">
        <v>14</v>
      </c>
      <c r="D43" s="36">
        <v>96</v>
      </c>
      <c r="E43" s="36"/>
      <c r="F43" s="36"/>
    </row>
    <row r="44" spans="2:6" s="6" customFormat="1" ht="12.75">
      <c r="B44" s="20" t="s">
        <v>31</v>
      </c>
      <c r="C44" s="21" t="s">
        <v>14</v>
      </c>
      <c r="D44" s="36">
        <v>18</v>
      </c>
      <c r="E44" s="36"/>
      <c r="F44" s="36"/>
    </row>
    <row r="45" spans="2:6" s="6" customFormat="1" ht="63.75">
      <c r="B45" s="20" t="s">
        <v>101</v>
      </c>
      <c r="C45" s="21" t="s">
        <v>24</v>
      </c>
      <c r="D45" s="36">
        <v>18</v>
      </c>
      <c r="E45" s="36"/>
      <c r="F45" s="36"/>
    </row>
    <row r="46" spans="2:6" s="6" customFormat="1" ht="12.75">
      <c r="B46" s="20" t="s">
        <v>105</v>
      </c>
      <c r="C46" s="21" t="s">
        <v>24</v>
      </c>
      <c r="D46" s="36">
        <v>12</v>
      </c>
      <c r="E46" s="36"/>
      <c r="F46" s="36"/>
    </row>
    <row r="47" spans="2:6" s="6" customFormat="1" ht="76.5">
      <c r="B47" s="20" t="s">
        <v>100</v>
      </c>
      <c r="C47" s="21" t="s">
        <v>24</v>
      </c>
      <c r="D47" s="36">
        <v>6</v>
      </c>
      <c r="E47" s="36"/>
      <c r="F47" s="36"/>
    </row>
    <row r="48" spans="2:6" s="6" customFormat="1" ht="12.75">
      <c r="B48" s="25" t="s">
        <v>32</v>
      </c>
      <c r="C48" s="21"/>
      <c r="D48" s="36"/>
      <c r="E48" s="36"/>
      <c r="F48" s="36"/>
    </row>
    <row r="49" spans="2:6" s="6" customFormat="1" ht="12.75">
      <c r="B49" s="20" t="s">
        <v>33</v>
      </c>
      <c r="C49" s="21" t="s">
        <v>14</v>
      </c>
      <c r="D49" s="36">
        <v>25.72</v>
      </c>
      <c r="E49" s="36"/>
      <c r="F49" s="36"/>
    </row>
    <row r="50" spans="2:6" s="6" customFormat="1" ht="12.75">
      <c r="B50" s="20" t="s">
        <v>122</v>
      </c>
      <c r="C50" s="21" t="s">
        <v>14</v>
      </c>
      <c r="D50" s="36">
        <v>172.7</v>
      </c>
      <c r="E50" s="36"/>
      <c r="F50" s="36"/>
    </row>
    <row r="51" spans="2:6" s="6" customFormat="1" ht="12.75">
      <c r="B51" s="38" t="s">
        <v>63</v>
      </c>
      <c r="C51" s="39" t="s">
        <v>14</v>
      </c>
      <c r="D51" s="36">
        <v>172.7</v>
      </c>
      <c r="E51" s="36"/>
      <c r="F51" s="36"/>
    </row>
    <row r="52" spans="2:6" s="6" customFormat="1" ht="63.75">
      <c r="B52" s="20" t="s">
        <v>101</v>
      </c>
      <c r="C52" s="21" t="s">
        <v>24</v>
      </c>
      <c r="D52" s="36">
        <v>2</v>
      </c>
      <c r="E52" s="36"/>
      <c r="F52" s="36"/>
    </row>
    <row r="53" spans="2:6" s="6" customFormat="1" ht="12.75">
      <c r="B53" s="20" t="s">
        <v>34</v>
      </c>
      <c r="C53" s="21" t="s">
        <v>24</v>
      </c>
      <c r="D53" s="36">
        <v>2</v>
      </c>
      <c r="E53" s="36"/>
      <c r="F53" s="36"/>
    </row>
    <row r="54" spans="2:6" s="6" customFormat="1" ht="12.75">
      <c r="B54" s="20" t="s">
        <v>35</v>
      </c>
      <c r="C54" s="21" t="s">
        <v>24</v>
      </c>
      <c r="D54" s="36">
        <v>1</v>
      </c>
      <c r="E54" s="36"/>
      <c r="F54" s="36"/>
    </row>
    <row r="55" spans="2:6" s="6" customFormat="1" ht="12.75">
      <c r="B55" s="20" t="s">
        <v>36</v>
      </c>
      <c r="C55" s="21" t="s">
        <v>24</v>
      </c>
      <c r="D55" s="36">
        <v>1</v>
      </c>
      <c r="E55" s="36"/>
      <c r="F55" s="36"/>
    </row>
    <row r="56" spans="2:6" s="6" customFormat="1" ht="12.75">
      <c r="B56" s="20" t="s">
        <v>21</v>
      </c>
      <c r="C56" s="21" t="s">
        <v>14</v>
      </c>
      <c r="D56" s="36">
        <v>497.91</v>
      </c>
      <c r="E56" s="36"/>
      <c r="F56" s="36"/>
    </row>
    <row r="57" spans="2:6" s="6" customFormat="1" ht="12.75">
      <c r="B57" s="20" t="s">
        <v>22</v>
      </c>
      <c r="C57" s="21" t="s">
        <v>14</v>
      </c>
      <c r="D57" s="36">
        <v>82.05</v>
      </c>
      <c r="E57" s="36"/>
      <c r="F57" s="36"/>
    </row>
    <row r="58" spans="2:6" s="6" customFormat="1" ht="12.75">
      <c r="B58" s="20" t="s">
        <v>17</v>
      </c>
      <c r="C58" s="21" t="s">
        <v>14</v>
      </c>
      <c r="D58" s="36">
        <v>43.2</v>
      </c>
      <c r="E58" s="36"/>
      <c r="F58" s="36"/>
    </row>
    <row r="59" spans="2:6" s="6" customFormat="1" ht="38.25">
      <c r="B59" s="20" t="s">
        <v>98</v>
      </c>
      <c r="C59" s="21" t="s">
        <v>14</v>
      </c>
      <c r="D59" s="36">
        <v>6.3000000000000007</v>
      </c>
      <c r="E59" s="36"/>
      <c r="F59" s="36"/>
    </row>
    <row r="60" spans="2:6" s="6" customFormat="1" ht="12.75">
      <c r="B60" s="20" t="s">
        <v>102</v>
      </c>
      <c r="C60" s="21" t="s">
        <v>37</v>
      </c>
      <c r="D60" s="36">
        <v>1</v>
      </c>
      <c r="E60" s="36"/>
      <c r="F60" s="36"/>
    </row>
    <row r="61" spans="2:6" s="6" customFormat="1" ht="12.75">
      <c r="B61" s="20" t="s">
        <v>38</v>
      </c>
      <c r="C61" s="21" t="s">
        <v>14</v>
      </c>
      <c r="D61" s="36">
        <v>175</v>
      </c>
      <c r="E61" s="36"/>
      <c r="F61" s="36"/>
    </row>
    <row r="62" spans="2:6" s="6" customFormat="1" ht="12.75">
      <c r="B62" s="20" t="s">
        <v>39</v>
      </c>
      <c r="C62" s="21" t="s">
        <v>14</v>
      </c>
      <c r="D62" s="36">
        <v>70</v>
      </c>
      <c r="E62" s="36"/>
      <c r="F62" s="36"/>
    </row>
    <row r="63" spans="2:6" s="6" customFormat="1" ht="12.75">
      <c r="B63" s="25" t="s">
        <v>40</v>
      </c>
      <c r="C63" s="21"/>
      <c r="D63" s="36"/>
      <c r="E63" s="36"/>
      <c r="F63" s="36"/>
    </row>
    <row r="64" spans="2:6" s="6" customFormat="1" ht="12.75">
      <c r="B64" s="20" t="s">
        <v>122</v>
      </c>
      <c r="C64" s="21" t="s">
        <v>14</v>
      </c>
      <c r="D64" s="36">
        <v>72</v>
      </c>
      <c r="E64" s="36"/>
      <c r="F64" s="36"/>
    </row>
    <row r="65" spans="2:6" s="6" customFormat="1" ht="12.75">
      <c r="B65" s="38" t="s">
        <v>63</v>
      </c>
      <c r="C65" s="39" t="s">
        <v>14</v>
      </c>
      <c r="D65" s="36">
        <v>72</v>
      </c>
      <c r="E65" s="36"/>
      <c r="F65" s="36"/>
    </row>
    <row r="66" spans="2:6" s="6" customFormat="1" ht="12.75">
      <c r="B66" s="20" t="s">
        <v>15</v>
      </c>
      <c r="C66" s="21" t="s">
        <v>14</v>
      </c>
      <c r="D66" s="36">
        <v>52</v>
      </c>
      <c r="E66" s="36"/>
      <c r="F66" s="36"/>
    </row>
    <row r="67" spans="2:6" s="6" customFormat="1" ht="38.25">
      <c r="B67" s="20" t="s">
        <v>98</v>
      </c>
      <c r="C67" s="21" t="s">
        <v>14</v>
      </c>
      <c r="D67" s="36">
        <v>4.2</v>
      </c>
      <c r="E67" s="36"/>
      <c r="F67" s="36"/>
    </row>
    <row r="68" spans="2:6" s="6" customFormat="1" ht="12.75">
      <c r="B68" s="20" t="s">
        <v>17</v>
      </c>
      <c r="C68" s="21" t="s">
        <v>14</v>
      </c>
      <c r="D68" s="36">
        <v>10.272000000000002</v>
      </c>
      <c r="E68" s="36"/>
      <c r="F68" s="36"/>
    </row>
    <row r="69" spans="2:6" s="6" customFormat="1" ht="25.5">
      <c r="B69" s="20" t="s">
        <v>18</v>
      </c>
      <c r="C69" s="21" t="s">
        <v>14</v>
      </c>
      <c r="D69" s="36">
        <v>10.272000000000002</v>
      </c>
      <c r="E69" s="36"/>
      <c r="F69" s="36"/>
    </row>
    <row r="70" spans="2:6" s="6" customFormat="1" ht="12.75">
      <c r="B70" s="20" t="s">
        <v>19</v>
      </c>
      <c r="C70" s="21" t="s">
        <v>14</v>
      </c>
      <c r="D70" s="36">
        <v>34</v>
      </c>
      <c r="E70" s="36"/>
      <c r="F70" s="36"/>
    </row>
    <row r="71" spans="2:6" s="6" customFormat="1" ht="12.75">
      <c r="B71" s="20" t="s">
        <v>20</v>
      </c>
      <c r="C71" s="21" t="s">
        <v>14</v>
      </c>
      <c r="D71" s="36">
        <v>34</v>
      </c>
      <c r="E71" s="36"/>
      <c r="F71" s="36"/>
    </row>
    <row r="72" spans="2:6" s="6" customFormat="1" ht="12.75">
      <c r="B72" s="20" t="s">
        <v>21</v>
      </c>
      <c r="C72" s="21" t="s">
        <v>14</v>
      </c>
      <c r="D72" s="36">
        <v>118</v>
      </c>
      <c r="E72" s="36"/>
      <c r="F72" s="36"/>
    </row>
    <row r="73" spans="2:6" s="6" customFormat="1" ht="12.75">
      <c r="B73" s="20" t="s">
        <v>22</v>
      </c>
      <c r="C73" s="21" t="s">
        <v>14</v>
      </c>
      <c r="D73" s="36">
        <v>58</v>
      </c>
      <c r="E73" s="36"/>
      <c r="F73" s="36"/>
    </row>
    <row r="74" spans="2:6" s="6" customFormat="1" ht="12.75">
      <c r="B74" s="25" t="s">
        <v>41</v>
      </c>
      <c r="C74" s="21"/>
      <c r="D74" s="36"/>
      <c r="E74" s="36"/>
      <c r="F74" s="36"/>
    </row>
    <row r="75" spans="2:6" s="6" customFormat="1" ht="12.75">
      <c r="B75" s="20" t="s">
        <v>122</v>
      </c>
      <c r="C75" s="21" t="s">
        <v>14</v>
      </c>
      <c r="D75" s="36">
        <v>330</v>
      </c>
      <c r="E75" s="36"/>
      <c r="F75" s="36"/>
    </row>
    <row r="76" spans="2:6" s="6" customFormat="1" ht="12.75">
      <c r="B76" s="38" t="s">
        <v>63</v>
      </c>
      <c r="C76" s="21" t="s">
        <v>14</v>
      </c>
      <c r="D76" s="36">
        <v>330</v>
      </c>
      <c r="E76" s="36"/>
      <c r="F76" s="36"/>
    </row>
    <row r="77" spans="2:6" s="6" customFormat="1" ht="38.25">
      <c r="B77" s="20" t="s">
        <v>98</v>
      </c>
      <c r="C77" s="21" t="s">
        <v>14</v>
      </c>
      <c r="D77" s="36">
        <f>2*2*2.1</f>
        <v>8.4</v>
      </c>
      <c r="E77" s="36"/>
      <c r="F77" s="36"/>
    </row>
    <row r="78" spans="2:6" s="6" customFormat="1" ht="12.75">
      <c r="B78" s="20" t="s">
        <v>15</v>
      </c>
      <c r="C78" s="21" t="s">
        <v>14</v>
      </c>
      <c r="D78" s="36">
        <v>264</v>
      </c>
      <c r="E78" s="36"/>
      <c r="F78" s="36"/>
    </row>
    <row r="79" spans="2:6" s="6" customFormat="1" ht="12.75">
      <c r="B79" s="20" t="s">
        <v>16</v>
      </c>
      <c r="C79" s="21" t="s">
        <v>14</v>
      </c>
      <c r="D79" s="36">
        <v>25.200000000000003</v>
      </c>
      <c r="E79" s="36"/>
      <c r="F79" s="36"/>
    </row>
    <row r="80" spans="2:6" s="6" customFormat="1" ht="12.75">
      <c r="B80" s="20" t="s">
        <v>42</v>
      </c>
      <c r="C80" s="21" t="s">
        <v>14</v>
      </c>
      <c r="D80" s="36">
        <v>63.640000000000008</v>
      </c>
      <c r="E80" s="36"/>
      <c r="F80" s="36"/>
    </row>
    <row r="81" spans="2:6" s="6" customFormat="1" ht="25.5">
      <c r="B81" s="20" t="s">
        <v>18</v>
      </c>
      <c r="C81" s="21" t="s">
        <v>14</v>
      </c>
      <c r="D81" s="36">
        <v>63.640000000000008</v>
      </c>
      <c r="E81" s="36"/>
      <c r="F81" s="36"/>
    </row>
    <row r="82" spans="2:6" s="6" customFormat="1" ht="12.75">
      <c r="B82" s="20" t="s">
        <v>19</v>
      </c>
      <c r="C82" s="21" t="s">
        <v>14</v>
      </c>
      <c r="D82" s="36">
        <v>122.2</v>
      </c>
      <c r="E82" s="36"/>
      <c r="F82" s="36"/>
    </row>
    <row r="83" spans="2:6" s="6" customFormat="1" ht="12.75">
      <c r="B83" s="20" t="s">
        <v>20</v>
      </c>
      <c r="C83" s="21" t="s">
        <v>14</v>
      </c>
      <c r="D83" s="36">
        <v>122.2</v>
      </c>
      <c r="E83" s="36"/>
      <c r="F83" s="36"/>
    </row>
    <row r="84" spans="2:6" s="6" customFormat="1" ht="12.75">
      <c r="B84" s="20" t="s">
        <v>21</v>
      </c>
      <c r="C84" s="21" t="s">
        <v>14</v>
      </c>
      <c r="D84" s="36">
        <v>592</v>
      </c>
      <c r="E84" s="36"/>
      <c r="F84" s="36"/>
    </row>
    <row r="85" spans="2:6" s="6" customFormat="1" ht="12.75">
      <c r="B85" s="20" t="s">
        <v>22</v>
      </c>
      <c r="C85" s="21" t="s">
        <v>14</v>
      </c>
      <c r="D85" s="36">
        <v>207.2</v>
      </c>
      <c r="E85" s="36"/>
      <c r="F85" s="36"/>
    </row>
    <row r="86" spans="2:6" s="6" customFormat="1" ht="12.75">
      <c r="B86" s="25" t="s">
        <v>43</v>
      </c>
      <c r="C86" s="21"/>
      <c r="D86" s="36"/>
      <c r="E86" s="36"/>
      <c r="F86" s="36"/>
    </row>
    <row r="87" spans="2:6" s="6" customFormat="1" ht="12.75">
      <c r="B87" s="25" t="s">
        <v>44</v>
      </c>
      <c r="C87" s="21"/>
      <c r="D87" s="36"/>
      <c r="E87" s="36"/>
      <c r="F87" s="36"/>
    </row>
    <row r="88" spans="2:6" s="6" customFormat="1" ht="12.75">
      <c r="B88" s="20" t="s">
        <v>15</v>
      </c>
      <c r="C88" s="21" t="s">
        <v>14</v>
      </c>
      <c r="D88" s="36">
        <f>265.11+32.9</f>
        <v>298.01</v>
      </c>
      <c r="E88" s="36"/>
      <c r="F88" s="36"/>
    </row>
    <row r="89" spans="2:6" s="6" customFormat="1" ht="12.75">
      <c r="B89" s="20" t="s">
        <v>103</v>
      </c>
      <c r="C89" s="21" t="s">
        <v>14</v>
      </c>
      <c r="D89" s="36">
        <v>66.25</v>
      </c>
      <c r="E89" s="36"/>
      <c r="F89" s="36"/>
    </row>
    <row r="90" spans="2:6" s="6" customFormat="1" ht="12.75">
      <c r="B90" s="20" t="s">
        <v>45</v>
      </c>
      <c r="C90" s="21" t="s">
        <v>14</v>
      </c>
      <c r="D90" s="36">
        <v>32.200000000000003</v>
      </c>
      <c r="E90" s="36"/>
      <c r="F90" s="36"/>
    </row>
    <row r="91" spans="2:6" s="6" customFormat="1" ht="12.75">
      <c r="B91" s="20" t="s">
        <v>46</v>
      </c>
      <c r="C91" s="21" t="s">
        <v>14</v>
      </c>
      <c r="D91" s="36">
        <v>32.200000000000003</v>
      </c>
      <c r="E91" s="36"/>
      <c r="F91" s="36"/>
    </row>
    <row r="92" spans="2:6" s="6" customFormat="1" ht="12.75">
      <c r="B92" s="20" t="s">
        <v>104</v>
      </c>
      <c r="C92" s="21" t="s">
        <v>24</v>
      </c>
      <c r="D92" s="36">
        <v>1</v>
      </c>
      <c r="E92" s="36"/>
      <c r="F92" s="36"/>
    </row>
    <row r="93" spans="2:6" s="6" customFormat="1" ht="12.75">
      <c r="B93" s="20" t="s">
        <v>29</v>
      </c>
      <c r="C93" s="21" t="s">
        <v>24</v>
      </c>
      <c r="D93" s="36">
        <v>2</v>
      </c>
      <c r="E93" s="36"/>
      <c r="F93" s="36"/>
    </row>
    <row r="94" spans="2:6" s="6" customFormat="1" ht="12.75">
      <c r="B94" s="20" t="s">
        <v>111</v>
      </c>
      <c r="C94" s="21" t="s">
        <v>59</v>
      </c>
      <c r="D94" s="36">
        <v>4</v>
      </c>
      <c r="E94" s="36"/>
      <c r="F94" s="36"/>
    </row>
    <row r="95" spans="2:6" s="6" customFormat="1" ht="12.75">
      <c r="B95" s="20" t="s">
        <v>105</v>
      </c>
      <c r="C95" s="21" t="s">
        <v>24</v>
      </c>
      <c r="D95" s="36">
        <v>4</v>
      </c>
      <c r="E95" s="36"/>
      <c r="F95" s="36"/>
    </row>
    <row r="96" spans="2:6" s="6" customFormat="1" ht="63.75">
      <c r="B96" s="20" t="s">
        <v>101</v>
      </c>
      <c r="C96" s="21" t="s">
        <v>24</v>
      </c>
      <c r="D96" s="36">
        <v>6</v>
      </c>
      <c r="E96" s="36"/>
      <c r="F96" s="36"/>
    </row>
    <row r="97" spans="2:6" s="6" customFormat="1" ht="76.5">
      <c r="B97" s="20" t="s">
        <v>100</v>
      </c>
      <c r="C97" s="21" t="s">
        <v>24</v>
      </c>
      <c r="D97" s="36">
        <v>2</v>
      </c>
      <c r="E97" s="36"/>
      <c r="F97" s="36"/>
    </row>
    <row r="98" spans="2:6" s="6" customFormat="1" ht="25.5">
      <c r="B98" s="20" t="s">
        <v>47</v>
      </c>
      <c r="C98" s="21" t="s">
        <v>14</v>
      </c>
      <c r="D98" s="36">
        <v>47.37</v>
      </c>
      <c r="E98" s="36"/>
      <c r="F98" s="36"/>
    </row>
    <row r="99" spans="2:6" s="6" customFormat="1" ht="12.75">
      <c r="B99" s="20" t="s">
        <v>48</v>
      </c>
      <c r="C99" s="21" t="s">
        <v>24</v>
      </c>
      <c r="D99" s="36">
        <v>12</v>
      </c>
      <c r="E99" s="36"/>
      <c r="F99" s="36"/>
    </row>
    <row r="100" spans="2:6" s="6" customFormat="1" ht="38.25">
      <c r="B100" s="20" t="s">
        <v>98</v>
      </c>
      <c r="C100" s="21" t="s">
        <v>14</v>
      </c>
      <c r="D100" s="36">
        <v>18.48</v>
      </c>
      <c r="E100" s="36"/>
      <c r="F100" s="36"/>
    </row>
    <row r="101" spans="2:6" s="6" customFormat="1" ht="12.75">
      <c r="B101" s="20" t="s">
        <v>21</v>
      </c>
      <c r="C101" s="21" t="s">
        <v>14</v>
      </c>
      <c r="D101" s="36">
        <v>546.24</v>
      </c>
      <c r="E101" s="36"/>
      <c r="F101" s="36"/>
    </row>
    <row r="102" spans="2:6" s="6" customFormat="1" ht="12.75">
      <c r="B102" s="20" t="s">
        <v>22</v>
      </c>
      <c r="C102" s="21" t="s">
        <v>14</v>
      </c>
      <c r="D102" s="36">
        <v>218.4</v>
      </c>
      <c r="E102" s="36"/>
      <c r="F102" s="36"/>
    </row>
    <row r="103" spans="2:6" s="6" customFormat="1" ht="12.75">
      <c r="B103" s="20" t="s">
        <v>49</v>
      </c>
      <c r="C103" s="21" t="s">
        <v>14</v>
      </c>
      <c r="D103" s="36">
        <v>57.23</v>
      </c>
      <c r="E103" s="36"/>
      <c r="F103" s="36"/>
    </row>
    <row r="104" spans="2:6" s="6" customFormat="1" ht="12.75">
      <c r="B104" s="25" t="s">
        <v>50</v>
      </c>
      <c r="C104" s="21"/>
      <c r="D104" s="36"/>
      <c r="E104" s="36"/>
      <c r="F104" s="36"/>
    </row>
    <row r="105" spans="2:6" s="6" customFormat="1" ht="12.75">
      <c r="B105" s="20" t="s">
        <v>15</v>
      </c>
      <c r="C105" s="21" t="s">
        <v>14</v>
      </c>
      <c r="D105" s="36">
        <f>244.11+32.9</f>
        <v>277.01</v>
      </c>
      <c r="E105" s="36"/>
      <c r="F105" s="36"/>
    </row>
    <row r="106" spans="2:6" s="6" customFormat="1" ht="12.75">
      <c r="B106" s="20" t="s">
        <v>103</v>
      </c>
      <c r="C106" s="21" t="s">
        <v>14</v>
      </c>
      <c r="D106" s="36">
        <v>66.25</v>
      </c>
      <c r="E106" s="36"/>
      <c r="F106" s="36"/>
    </row>
    <row r="107" spans="2:6" s="6" customFormat="1" ht="12.75">
      <c r="B107" s="20" t="s">
        <v>45</v>
      </c>
      <c r="C107" s="21" t="s">
        <v>14</v>
      </c>
      <c r="D107" s="36">
        <v>32.200000000000003</v>
      </c>
      <c r="E107" s="36"/>
      <c r="F107" s="36"/>
    </row>
    <row r="108" spans="2:6" s="6" customFormat="1" ht="12.75">
      <c r="B108" s="20" t="s">
        <v>46</v>
      </c>
      <c r="C108" s="21" t="s">
        <v>14</v>
      </c>
      <c r="D108" s="36">
        <v>32.200000000000003</v>
      </c>
      <c r="E108" s="36"/>
      <c r="F108" s="36"/>
    </row>
    <row r="109" spans="2:6" s="6" customFormat="1" ht="12.75">
      <c r="B109" s="20" t="s">
        <v>104</v>
      </c>
      <c r="C109" s="21" t="s">
        <v>24</v>
      </c>
      <c r="D109" s="36">
        <v>1</v>
      </c>
      <c r="E109" s="36"/>
      <c r="F109" s="36"/>
    </row>
    <row r="110" spans="2:6" s="6" customFormat="1" ht="12.75">
      <c r="B110" s="20" t="s">
        <v>25</v>
      </c>
      <c r="C110" s="21" t="s">
        <v>24</v>
      </c>
      <c r="D110" s="36">
        <v>1</v>
      </c>
      <c r="E110" s="36"/>
      <c r="F110" s="36"/>
    </row>
    <row r="111" spans="2:6" s="6" customFormat="1" ht="12.75">
      <c r="B111" s="20" t="s">
        <v>27</v>
      </c>
      <c r="C111" s="21" t="s">
        <v>24</v>
      </c>
      <c r="D111" s="36">
        <v>1</v>
      </c>
      <c r="E111" s="36"/>
      <c r="F111" s="36"/>
    </row>
    <row r="112" spans="2:6" s="6" customFormat="1" ht="12.75">
      <c r="B112" s="20" t="s">
        <v>29</v>
      </c>
      <c r="C112" s="21" t="s">
        <v>24</v>
      </c>
      <c r="D112" s="36">
        <v>2</v>
      </c>
      <c r="E112" s="36"/>
      <c r="F112" s="36"/>
    </row>
    <row r="113" spans="2:6" s="6" customFormat="1" ht="12.75">
      <c r="B113" s="20" t="s">
        <v>105</v>
      </c>
      <c r="C113" s="21" t="s">
        <v>24</v>
      </c>
      <c r="D113" s="36">
        <v>4</v>
      </c>
      <c r="E113" s="36"/>
      <c r="F113" s="36"/>
    </row>
    <row r="114" spans="2:6" s="6" customFormat="1" ht="63.75">
      <c r="B114" s="20" t="s">
        <v>101</v>
      </c>
      <c r="C114" s="21" t="s">
        <v>24</v>
      </c>
      <c r="D114" s="36">
        <v>6</v>
      </c>
      <c r="E114" s="36"/>
      <c r="F114" s="36"/>
    </row>
    <row r="115" spans="2:6" s="6" customFormat="1" ht="76.5">
      <c r="B115" s="20" t="s">
        <v>100</v>
      </c>
      <c r="C115" s="21" t="s">
        <v>24</v>
      </c>
      <c r="D115" s="36">
        <v>2</v>
      </c>
      <c r="E115" s="36"/>
      <c r="F115" s="36"/>
    </row>
    <row r="116" spans="2:6" s="6" customFormat="1" ht="25.5">
      <c r="B116" s="20" t="s">
        <v>47</v>
      </c>
      <c r="C116" s="21" t="s">
        <v>14</v>
      </c>
      <c r="D116" s="36">
        <v>47.37</v>
      </c>
      <c r="E116" s="36"/>
      <c r="F116" s="36"/>
    </row>
    <row r="117" spans="2:6" s="6" customFormat="1" ht="38.25">
      <c r="B117" s="20" t="s">
        <v>98</v>
      </c>
      <c r="C117" s="21" t="s">
        <v>14</v>
      </c>
      <c r="D117" s="36">
        <v>18.48</v>
      </c>
      <c r="E117" s="36"/>
      <c r="F117" s="36"/>
    </row>
    <row r="118" spans="2:6" s="6" customFormat="1" ht="12.75">
      <c r="B118" s="20" t="s">
        <v>122</v>
      </c>
      <c r="C118" s="21" t="s">
        <v>14</v>
      </c>
      <c r="D118" s="36">
        <v>322</v>
      </c>
      <c r="E118" s="36"/>
      <c r="F118" s="36"/>
    </row>
    <row r="119" spans="2:6" s="6" customFormat="1" ht="12.75">
      <c r="B119" s="38" t="s">
        <v>63</v>
      </c>
      <c r="C119" s="21" t="s">
        <v>14</v>
      </c>
      <c r="D119" s="36">
        <v>322</v>
      </c>
      <c r="E119" s="36"/>
      <c r="F119" s="36"/>
    </row>
    <row r="120" spans="2:6" s="6" customFormat="1" ht="12.75">
      <c r="B120" s="20" t="s">
        <v>21</v>
      </c>
      <c r="C120" s="21" t="s">
        <v>14</v>
      </c>
      <c r="D120" s="36">
        <v>710.27</v>
      </c>
      <c r="E120" s="36"/>
      <c r="F120" s="36"/>
    </row>
    <row r="121" spans="2:6" s="6" customFormat="1" ht="12.75">
      <c r="B121" s="20" t="s">
        <v>22</v>
      </c>
      <c r="C121" s="21" t="s">
        <v>14</v>
      </c>
      <c r="D121" s="36">
        <v>259.56</v>
      </c>
      <c r="E121" s="36"/>
      <c r="F121" s="36"/>
    </row>
    <row r="122" spans="2:6" s="6" customFormat="1" ht="12.75">
      <c r="B122" s="20" t="s">
        <v>49</v>
      </c>
      <c r="C122" s="21" t="s">
        <v>14</v>
      </c>
      <c r="D122" s="36">
        <v>112.16999999999999</v>
      </c>
      <c r="E122" s="36"/>
      <c r="F122" s="36"/>
    </row>
    <row r="123" spans="2:6" s="6" customFormat="1" ht="12.75">
      <c r="B123" s="20" t="s">
        <v>51</v>
      </c>
      <c r="C123" s="21" t="s">
        <v>24</v>
      </c>
      <c r="D123" s="36">
        <v>1</v>
      </c>
      <c r="E123" s="36"/>
      <c r="F123" s="36"/>
    </row>
    <row r="124" spans="2:6" s="6" customFormat="1" ht="13.5" thickBot="1">
      <c r="B124" s="20"/>
      <c r="C124" s="21"/>
      <c r="D124" s="36"/>
      <c r="E124" s="36"/>
      <c r="F124" s="36"/>
    </row>
    <row r="125" spans="2:6" s="6" customFormat="1" ht="15.75" thickBot="1">
      <c r="B125" s="23" t="s">
        <v>52</v>
      </c>
      <c r="C125" s="21"/>
      <c r="D125" s="36"/>
      <c r="E125" s="36"/>
      <c r="F125" s="36"/>
    </row>
    <row r="126" spans="2:6" s="6" customFormat="1" ht="13.5" thickTop="1">
      <c r="B126" s="25" t="s">
        <v>53</v>
      </c>
      <c r="C126" s="21"/>
      <c r="D126" s="36"/>
      <c r="E126" s="36"/>
      <c r="F126" s="36"/>
    </row>
    <row r="127" spans="2:6" s="6" customFormat="1" ht="12.75">
      <c r="B127" s="20" t="s">
        <v>54</v>
      </c>
      <c r="C127" s="21" t="s">
        <v>14</v>
      </c>
      <c r="D127" s="36">
        <v>1027.2</v>
      </c>
      <c r="E127" s="36"/>
      <c r="F127" s="36"/>
    </row>
    <row r="128" spans="2:6" s="6" customFormat="1" ht="12.75">
      <c r="B128" s="20" t="s">
        <v>55</v>
      </c>
      <c r="C128" s="21" t="s">
        <v>28</v>
      </c>
      <c r="D128" s="36">
        <v>264</v>
      </c>
      <c r="E128" s="36"/>
      <c r="F128" s="36"/>
    </row>
    <row r="129" spans="2:6" s="6" customFormat="1" ht="12.75">
      <c r="B129" s="32" t="s">
        <v>118</v>
      </c>
      <c r="C129" s="33" t="s">
        <v>14</v>
      </c>
      <c r="D129" s="37">
        <v>15.55</v>
      </c>
      <c r="E129" s="36"/>
      <c r="F129" s="36"/>
    </row>
    <row r="130" spans="2:6" s="6" customFormat="1" ht="12.75">
      <c r="B130" s="25" t="s">
        <v>56</v>
      </c>
      <c r="C130" s="21"/>
      <c r="D130" s="36"/>
      <c r="E130" s="36"/>
      <c r="F130" s="36"/>
    </row>
    <row r="131" spans="2:6" s="6" customFormat="1" ht="25.5">
      <c r="B131" s="20" t="s">
        <v>106</v>
      </c>
      <c r="C131" s="21" t="s">
        <v>14</v>
      </c>
      <c r="D131" s="36">
        <v>608</v>
      </c>
      <c r="E131" s="36"/>
      <c r="F131" s="36"/>
    </row>
    <row r="132" spans="2:6" s="6" customFormat="1" ht="25.5">
      <c r="B132" s="20" t="s">
        <v>57</v>
      </c>
      <c r="C132" s="21" t="s">
        <v>14</v>
      </c>
      <c r="D132" s="36">
        <v>608</v>
      </c>
      <c r="E132" s="36"/>
      <c r="F132" s="36"/>
    </row>
    <row r="133" spans="2:6" s="6" customFormat="1" ht="12.75">
      <c r="B133" s="20" t="s">
        <v>58</v>
      </c>
      <c r="C133" s="21" t="s">
        <v>14</v>
      </c>
      <c r="D133" s="36">
        <v>25.02</v>
      </c>
      <c r="E133" s="36"/>
      <c r="F133" s="36"/>
    </row>
    <row r="134" spans="2:6" s="6" customFormat="1" ht="12.75">
      <c r="B134" s="20" t="s">
        <v>60</v>
      </c>
      <c r="C134" s="21" t="s">
        <v>59</v>
      </c>
      <c r="D134" s="36">
        <v>1</v>
      </c>
      <c r="E134" s="36"/>
      <c r="F134" s="36"/>
    </row>
    <row r="135" spans="2:6" s="6" customFormat="1" ht="13.5" thickBot="1">
      <c r="B135" s="20" t="s">
        <v>61</v>
      </c>
      <c r="C135" s="21" t="s">
        <v>26</v>
      </c>
      <c r="D135" s="36">
        <v>1</v>
      </c>
      <c r="E135" s="36"/>
      <c r="F135" s="36"/>
    </row>
    <row r="136" spans="2:6" s="6" customFormat="1" ht="15.75" thickBot="1">
      <c r="B136" s="23" t="s">
        <v>107</v>
      </c>
      <c r="C136" s="21"/>
      <c r="D136" s="36"/>
      <c r="E136" s="36"/>
      <c r="F136" s="36"/>
    </row>
    <row r="137" spans="2:6" ht="15.75" thickTop="1">
      <c r="B137" s="34" t="s">
        <v>62</v>
      </c>
      <c r="C137" s="21"/>
      <c r="D137" s="36"/>
      <c r="E137" s="36"/>
      <c r="F137" s="36"/>
    </row>
    <row r="138" spans="2:6">
      <c r="B138" s="20" t="s">
        <v>122</v>
      </c>
      <c r="C138" s="21" t="s">
        <v>14</v>
      </c>
      <c r="D138" s="36">
        <v>269.49733333333336</v>
      </c>
      <c r="E138" s="36"/>
      <c r="F138" s="36"/>
    </row>
    <row r="139" spans="2:6">
      <c r="B139" s="20" t="s">
        <v>121</v>
      </c>
      <c r="C139" s="21" t="s">
        <v>14</v>
      </c>
      <c r="D139" s="36">
        <v>269.49733333333336</v>
      </c>
      <c r="E139" s="36"/>
      <c r="F139" s="36"/>
    </row>
    <row r="140" spans="2:6">
      <c r="B140" s="20" t="s">
        <v>63</v>
      </c>
      <c r="C140" s="21" t="s">
        <v>14</v>
      </c>
      <c r="D140" s="36">
        <v>269.49733333333336</v>
      </c>
      <c r="E140" s="36"/>
      <c r="F140" s="36"/>
    </row>
    <row r="141" spans="2:6">
      <c r="B141" s="34" t="s">
        <v>64</v>
      </c>
      <c r="C141" s="21"/>
      <c r="D141" s="36"/>
      <c r="E141" s="36"/>
      <c r="F141" s="36"/>
    </row>
    <row r="142" spans="2:6">
      <c r="B142" s="20" t="s">
        <v>15</v>
      </c>
      <c r="C142" s="21" t="s">
        <v>14</v>
      </c>
      <c r="D142" s="36">
        <v>241.3818</v>
      </c>
      <c r="E142" s="36"/>
      <c r="F142" s="36"/>
    </row>
    <row r="143" spans="2:6">
      <c r="B143" s="34" t="s">
        <v>65</v>
      </c>
      <c r="C143" s="21"/>
      <c r="D143" s="36"/>
      <c r="E143" s="36"/>
      <c r="F143" s="36"/>
    </row>
    <row r="144" spans="2:6">
      <c r="B144" s="20" t="s">
        <v>109</v>
      </c>
      <c r="C144" s="21" t="s">
        <v>26</v>
      </c>
      <c r="D144" s="36">
        <v>1</v>
      </c>
      <c r="E144" s="36"/>
      <c r="F144" s="36"/>
    </row>
    <row r="145" spans="2:6">
      <c r="B145" s="20" t="s">
        <v>110</v>
      </c>
      <c r="C145" s="21" t="s">
        <v>59</v>
      </c>
      <c r="D145" s="36">
        <v>2</v>
      </c>
      <c r="E145" s="36"/>
      <c r="F145" s="36"/>
    </row>
    <row r="146" spans="2:6">
      <c r="B146" s="20" t="s">
        <v>111</v>
      </c>
      <c r="C146" s="21" t="s">
        <v>59</v>
      </c>
      <c r="D146" s="36">
        <v>1</v>
      </c>
      <c r="E146" s="36"/>
      <c r="F146" s="36"/>
    </row>
    <row r="147" spans="2:6">
      <c r="B147" s="20" t="s">
        <v>105</v>
      </c>
      <c r="C147" s="21" t="s">
        <v>59</v>
      </c>
      <c r="D147" s="36">
        <v>4</v>
      </c>
      <c r="E147" s="36"/>
      <c r="F147" s="36"/>
    </row>
    <row r="148" spans="2:6">
      <c r="B148" s="20" t="s">
        <v>112</v>
      </c>
      <c r="C148" s="21" t="s">
        <v>14</v>
      </c>
      <c r="D148" s="36">
        <v>44.1</v>
      </c>
      <c r="E148" s="36"/>
      <c r="F148" s="36"/>
    </row>
    <row r="149" spans="2:6" ht="63.75">
      <c r="B149" s="20" t="s">
        <v>101</v>
      </c>
      <c r="C149" s="21" t="s">
        <v>24</v>
      </c>
      <c r="D149" s="36">
        <v>6</v>
      </c>
      <c r="E149" s="36"/>
      <c r="F149" s="36"/>
    </row>
    <row r="150" spans="2:6" ht="76.5">
      <c r="B150" s="20" t="s">
        <v>100</v>
      </c>
      <c r="C150" s="21" t="s">
        <v>24</v>
      </c>
      <c r="D150" s="36">
        <v>2</v>
      </c>
      <c r="E150" s="36"/>
      <c r="F150" s="36"/>
    </row>
    <row r="151" spans="2:6">
      <c r="B151" s="20" t="s">
        <v>103</v>
      </c>
      <c r="C151" s="21" t="s">
        <v>14</v>
      </c>
      <c r="D151" s="36">
        <v>76.2</v>
      </c>
      <c r="E151" s="36"/>
      <c r="F151" s="36"/>
    </row>
    <row r="152" spans="2:6">
      <c r="B152" s="32" t="s">
        <v>119</v>
      </c>
      <c r="C152" s="33" t="s">
        <v>59</v>
      </c>
      <c r="D152" s="36">
        <v>5</v>
      </c>
      <c r="E152" s="36"/>
      <c r="F152" s="36"/>
    </row>
    <row r="153" spans="2:6">
      <c r="B153" s="34" t="s">
        <v>66</v>
      </c>
      <c r="C153" s="21"/>
      <c r="D153" s="36"/>
      <c r="E153" s="36"/>
      <c r="F153" s="36"/>
    </row>
    <row r="154" spans="2:6" ht="38.25">
      <c r="B154" s="20" t="s">
        <v>98</v>
      </c>
      <c r="C154" s="21" t="s">
        <v>14</v>
      </c>
      <c r="D154" s="35">
        <f>8*2.1+4*1.4*0.7</f>
        <v>20.72</v>
      </c>
      <c r="E154" s="36"/>
      <c r="F154" s="36"/>
    </row>
    <row r="155" spans="2:6" ht="25.5">
      <c r="B155" s="20" t="s">
        <v>47</v>
      </c>
      <c r="C155" s="21" t="s">
        <v>14</v>
      </c>
      <c r="D155" s="36">
        <f>763.22832/10.76</f>
        <v>70.932000000000002</v>
      </c>
      <c r="E155" s="36"/>
      <c r="F155" s="36"/>
    </row>
    <row r="156" spans="2:6">
      <c r="B156" s="34" t="s">
        <v>114</v>
      </c>
      <c r="C156" s="21"/>
      <c r="D156" s="36"/>
      <c r="E156" s="36"/>
      <c r="F156" s="36"/>
    </row>
    <row r="157" spans="2:6">
      <c r="B157" s="20" t="s">
        <v>113</v>
      </c>
      <c r="C157" s="21" t="s">
        <v>14</v>
      </c>
      <c r="D157" s="36">
        <v>84.527999999999992</v>
      </c>
      <c r="E157" s="36"/>
      <c r="F157" s="36"/>
    </row>
    <row r="158" spans="2:6">
      <c r="B158" s="34" t="s">
        <v>67</v>
      </c>
      <c r="C158" s="21"/>
      <c r="D158" s="36"/>
      <c r="E158" s="36"/>
      <c r="F158" s="36"/>
    </row>
    <row r="159" spans="2:6" ht="15.6" customHeight="1">
      <c r="B159" s="20" t="s">
        <v>108</v>
      </c>
      <c r="C159" s="21" t="s">
        <v>14</v>
      </c>
      <c r="D159" s="36">
        <v>76.532000000000011</v>
      </c>
      <c r="E159" s="36"/>
      <c r="F159" s="36"/>
    </row>
    <row r="160" spans="2:6">
      <c r="B160" s="20" t="s">
        <v>68</v>
      </c>
      <c r="C160" s="21" t="s">
        <v>14</v>
      </c>
      <c r="D160" s="36">
        <v>372.0447333333334</v>
      </c>
      <c r="E160" s="36"/>
      <c r="F160" s="36"/>
    </row>
    <row r="161" spans="1:6" ht="15.75" thickBot="1">
      <c r="B161" s="20" t="s">
        <v>115</v>
      </c>
      <c r="C161" s="21" t="s">
        <v>14</v>
      </c>
      <c r="D161" s="36">
        <v>147.72060000000002</v>
      </c>
      <c r="E161" s="36"/>
      <c r="F161" s="36"/>
    </row>
    <row r="162" spans="1:6" ht="15.75" thickBot="1">
      <c r="B162" s="23" t="s">
        <v>70</v>
      </c>
      <c r="C162" s="21"/>
      <c r="D162" s="36"/>
      <c r="E162" s="36"/>
      <c r="F162" s="36"/>
    </row>
    <row r="163" spans="1:6" ht="26.25" thickTop="1">
      <c r="B163" s="20" t="s">
        <v>117</v>
      </c>
      <c r="C163" s="21" t="s">
        <v>69</v>
      </c>
      <c r="D163" s="36">
        <v>12</v>
      </c>
      <c r="E163" s="36"/>
      <c r="F163" s="36"/>
    </row>
    <row r="164" spans="1:6">
      <c r="B164" s="20" t="s">
        <v>120</v>
      </c>
      <c r="C164" s="21" t="s">
        <v>69</v>
      </c>
      <c r="D164" s="36">
        <v>2</v>
      </c>
      <c r="E164" s="36"/>
      <c r="F164" s="36"/>
    </row>
    <row r="165" spans="1:6" ht="25.5">
      <c r="B165" s="20" t="s">
        <v>71</v>
      </c>
      <c r="C165" s="21" t="s">
        <v>69</v>
      </c>
      <c r="D165" s="36">
        <v>25</v>
      </c>
      <c r="E165" s="36"/>
      <c r="F165" s="36"/>
    </row>
    <row r="166" spans="1:6">
      <c r="B166" s="20" t="s">
        <v>72</v>
      </c>
      <c r="C166" s="21" t="s">
        <v>69</v>
      </c>
      <c r="D166" s="36">
        <v>58</v>
      </c>
      <c r="E166" s="36"/>
      <c r="F166" s="36"/>
    </row>
    <row r="167" spans="1:6">
      <c r="B167" s="20" t="s">
        <v>116</v>
      </c>
      <c r="C167" s="21" t="s">
        <v>69</v>
      </c>
      <c r="D167" s="36">
        <v>30</v>
      </c>
      <c r="E167" s="36"/>
      <c r="F167" s="36"/>
    </row>
    <row r="168" spans="1:6" ht="15.75" thickBot="1">
      <c r="B168" s="20"/>
      <c r="C168" s="21"/>
      <c r="D168" s="36"/>
      <c r="E168" s="36"/>
      <c r="F168" s="36"/>
    </row>
    <row r="169" spans="1:6" s="6" customFormat="1" ht="15.75" customHeight="1" thickBot="1">
      <c r="A169" s="1"/>
      <c r="B169" s="4"/>
      <c r="C169" s="43" t="s">
        <v>82</v>
      </c>
      <c r="D169" s="44"/>
      <c r="E169" s="44"/>
      <c r="F169" s="5">
        <f>SUM(F13:F168)</f>
        <v>0</v>
      </c>
    </row>
    <row r="170" spans="1:6" s="6" customFormat="1" ht="12.75">
      <c r="A170" s="1"/>
      <c r="B170" s="4"/>
      <c r="C170" s="7"/>
      <c r="D170" s="8"/>
      <c r="E170" s="9"/>
      <c r="F170" s="8"/>
    </row>
    <row r="171" spans="1:6" s="6" customFormat="1" ht="13.5" thickBot="1">
      <c r="A171" s="1"/>
      <c r="B171" s="4"/>
      <c r="C171" s="7"/>
      <c r="D171" s="8"/>
      <c r="E171" s="9"/>
      <c r="F171" s="8"/>
    </row>
    <row r="172" spans="1:6" s="6" customFormat="1" ht="13.5" thickBot="1">
      <c r="A172" s="1"/>
      <c r="B172" s="10" t="s">
        <v>73</v>
      </c>
      <c r="C172" s="7"/>
      <c r="D172" s="8"/>
      <c r="E172" s="9"/>
      <c r="F172" s="8"/>
    </row>
    <row r="173" spans="1:6" s="6" customFormat="1" ht="13.5" thickTop="1">
      <c r="A173" s="1"/>
      <c r="B173" s="4" t="s">
        <v>74</v>
      </c>
      <c r="C173" s="7"/>
      <c r="D173" s="15">
        <v>0.1</v>
      </c>
      <c r="E173" s="9"/>
      <c r="F173" s="8">
        <f>+F169*D173</f>
        <v>0</v>
      </c>
    </row>
    <row r="174" spans="1:6" s="6" customFormat="1" ht="12.75">
      <c r="A174" s="1"/>
      <c r="B174" s="4" t="s">
        <v>75</v>
      </c>
      <c r="C174" s="7"/>
      <c r="D174" s="15">
        <v>0.04</v>
      </c>
      <c r="E174" s="9"/>
      <c r="F174" s="8">
        <f>+F169*D174</f>
        <v>0</v>
      </c>
    </row>
    <row r="175" spans="1:6" s="6" customFormat="1" ht="12.75">
      <c r="A175" s="1"/>
      <c r="B175" s="4" t="s">
        <v>76</v>
      </c>
      <c r="C175" s="7"/>
      <c r="D175" s="15">
        <v>0.05</v>
      </c>
      <c r="E175" s="9"/>
      <c r="F175" s="8">
        <f>+F169*D175</f>
        <v>0</v>
      </c>
    </row>
    <row r="176" spans="1:6" s="6" customFormat="1" ht="12.75">
      <c r="A176" s="1"/>
      <c r="B176" s="4" t="s">
        <v>77</v>
      </c>
      <c r="C176" s="7"/>
      <c r="D176" s="15">
        <v>0.01</v>
      </c>
      <c r="E176" s="9"/>
      <c r="F176" s="8">
        <f>+F169*D176</f>
        <v>0</v>
      </c>
    </row>
    <row r="177" spans="1:6" s="6" customFormat="1" ht="12.75">
      <c r="A177" s="1"/>
      <c r="B177" s="4" t="s">
        <v>83</v>
      </c>
      <c r="C177" s="7"/>
      <c r="D177" s="15">
        <v>4.4999999999999998E-2</v>
      </c>
      <c r="E177" s="11"/>
      <c r="F177" s="8">
        <f>+F169*D177</f>
        <v>0</v>
      </c>
    </row>
    <row r="178" spans="1:6" s="6" customFormat="1" ht="12.75">
      <c r="A178" s="1"/>
      <c r="B178" s="4" t="s">
        <v>84</v>
      </c>
      <c r="C178" s="7"/>
      <c r="D178" s="15">
        <v>0.05</v>
      </c>
      <c r="E178" s="11"/>
      <c r="F178" s="8">
        <f>+F169*D178</f>
        <v>0</v>
      </c>
    </row>
    <row r="179" spans="1:6" s="6" customFormat="1" ht="12.75">
      <c r="A179" s="1"/>
      <c r="B179" s="4" t="s">
        <v>78</v>
      </c>
      <c r="C179" s="7"/>
      <c r="D179" s="15">
        <v>1E-3</v>
      </c>
      <c r="E179" s="9"/>
      <c r="F179" s="8">
        <f>+F169*D179</f>
        <v>0</v>
      </c>
    </row>
    <row r="180" spans="1:6" s="6" customFormat="1" ht="12.75">
      <c r="A180" s="1"/>
      <c r="B180" s="4" t="s">
        <v>79</v>
      </c>
      <c r="C180" s="7"/>
      <c r="D180" s="15">
        <v>0.18</v>
      </c>
      <c r="E180" s="9"/>
      <c r="F180" s="8">
        <f>+F173*D180</f>
        <v>0</v>
      </c>
    </row>
    <row r="181" spans="1:6" s="6" customFormat="1" ht="13.5" thickBot="1">
      <c r="A181" s="1"/>
      <c r="B181" s="4"/>
      <c r="C181" s="7"/>
      <c r="D181" s="8"/>
      <c r="E181" s="9"/>
      <c r="F181" s="8"/>
    </row>
    <row r="182" spans="1:6" s="6" customFormat="1" ht="15.75" customHeight="1" thickBot="1">
      <c r="A182" s="1"/>
      <c r="B182" s="4"/>
      <c r="C182" s="43" t="s">
        <v>85</v>
      </c>
      <c r="D182" s="44"/>
      <c r="E182" s="44"/>
      <c r="F182" s="5">
        <f>SUM(F173:F181)</f>
        <v>0</v>
      </c>
    </row>
    <row r="183" spans="1:6" s="6" customFormat="1" ht="12.75">
      <c r="A183" s="1"/>
      <c r="B183" s="4"/>
      <c r="C183" s="7"/>
      <c r="D183" s="8"/>
      <c r="E183" s="9"/>
      <c r="F183" s="8"/>
    </row>
    <row r="184" spans="1:6" s="6" customFormat="1" ht="13.5" thickBot="1">
      <c r="A184" s="1"/>
      <c r="B184" s="4"/>
      <c r="C184" s="7"/>
      <c r="D184" s="8"/>
      <c r="E184" s="9"/>
      <c r="F184" s="8"/>
    </row>
    <row r="185" spans="1:6" s="6" customFormat="1" ht="15.75" customHeight="1" thickBot="1">
      <c r="A185" s="1"/>
      <c r="B185" s="4"/>
      <c r="C185" s="45" t="s">
        <v>86</v>
      </c>
      <c r="D185" s="46"/>
      <c r="E185" s="46"/>
      <c r="F185" s="26">
        <f>+F169+F182</f>
        <v>0</v>
      </c>
    </row>
    <row r="186" spans="1:6" s="6" customFormat="1" ht="12.75">
      <c r="A186" s="1"/>
      <c r="B186" s="4"/>
      <c r="C186" s="7"/>
      <c r="D186" s="8"/>
      <c r="E186" s="9"/>
      <c r="F186" s="8"/>
    </row>
    <row r="187" spans="1:6" s="6" customFormat="1" ht="12.75">
      <c r="A187" s="1"/>
      <c r="B187" s="40" t="s">
        <v>123</v>
      </c>
      <c r="C187" s="7"/>
      <c r="D187" s="8"/>
      <c r="E187" s="9"/>
      <c r="F187" s="8"/>
    </row>
    <row r="188" spans="1:6" s="6" customFormat="1" ht="12.75">
      <c r="A188" s="1"/>
      <c r="B188" s="41"/>
      <c r="C188" s="12"/>
      <c r="D188" s="13"/>
      <c r="E188" s="14"/>
      <c r="F188" s="13"/>
    </row>
    <row r="189" spans="1:6" s="6" customFormat="1" ht="12.75">
      <c r="A189" s="1"/>
      <c r="B189" s="42" t="s">
        <v>124</v>
      </c>
      <c r="C189" s="12"/>
      <c r="D189" s="13"/>
      <c r="E189" s="14"/>
      <c r="F189" s="13"/>
    </row>
  </sheetData>
  <sheetProtection selectLockedCells="1"/>
  <mergeCells count="11">
    <mergeCell ref="A1:F1"/>
    <mergeCell ref="A4:F4"/>
    <mergeCell ref="A5:F5"/>
    <mergeCell ref="A6:F6"/>
    <mergeCell ref="C169:E169"/>
    <mergeCell ref="C182:E182"/>
    <mergeCell ref="C185:E185"/>
    <mergeCell ref="A11:A12"/>
    <mergeCell ref="B11:B12"/>
    <mergeCell ref="C11:C12"/>
    <mergeCell ref="D11:D12"/>
  </mergeCells>
  <printOptions horizontalCentered="1"/>
  <pageMargins left="0.11811023622047245" right="0.11811023622047245" top="0.15748031496062992" bottom="0.55118110236220474" header="0.31496062992125984" footer="0.11811023622047245"/>
  <pageSetup orientation="landscape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Sector Sureste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gonzalez</dc:creator>
  <cp:lastModifiedBy>Gregorio Valdez</cp:lastModifiedBy>
  <cp:lastPrinted>2019-06-21T15:35:23Z</cp:lastPrinted>
  <dcterms:created xsi:type="dcterms:W3CDTF">2015-11-02T13:05:30Z</dcterms:created>
  <dcterms:modified xsi:type="dcterms:W3CDTF">2019-06-21T15:35:31Z</dcterms:modified>
</cp:coreProperties>
</file>