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52 (María Petronila Rodríguez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'#52 (María Petronila Rodríguez)'!$A$1:$F$220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D142" i="1"/>
  <c r="D125" i="1"/>
  <c r="D88" i="1"/>
  <c r="D87" i="1"/>
  <c r="D64" i="1"/>
  <c r="D63" i="1"/>
  <c r="D62" i="1"/>
  <c r="D61" i="1"/>
  <c r="D60" i="1"/>
  <c r="D59" i="1"/>
  <c r="D55" i="1"/>
  <c r="D54" i="1"/>
  <c r="D53" i="1"/>
  <c r="D46" i="1"/>
  <c r="D45" i="1"/>
  <c r="D42" i="1"/>
  <c r="D39" i="1"/>
  <c r="D38" i="1"/>
  <c r="D37" i="1"/>
  <c r="D35" i="1"/>
  <c r="D34" i="1"/>
  <c r="D33" i="1"/>
  <c r="D30" i="1"/>
  <c r="D29" i="1"/>
  <c r="D28" i="1"/>
  <c r="D26" i="1"/>
  <c r="D27" i="1" s="1"/>
  <c r="D25" i="1"/>
  <c r="D36" i="1" l="1"/>
  <c r="F195" i="1" l="1"/>
  <c r="F199" i="1" s="1"/>
  <c r="F201" i="1" l="1"/>
  <c r="F200" i="1"/>
  <c r="F198" i="1"/>
  <c r="F202" i="1"/>
  <c r="F203" i="1"/>
  <c r="F197" i="1"/>
  <c r="F205" i="1" s="1"/>
  <c r="F207" i="1" l="1"/>
  <c r="F210" i="1" s="1"/>
</calcChain>
</file>

<file path=xl/sharedStrings.xml><?xml version="1.0" encoding="utf-8"?>
<sst xmlns="http://schemas.openxmlformats.org/spreadsheetml/2006/main" count="319" uniqueCount="192">
  <si>
    <t xml:space="preserve">PRESUPUESTO </t>
  </si>
  <si>
    <t xml:space="preserve">CENTRO EDUCATIVO </t>
  </si>
  <si>
    <t>DESCRIPCION DEL PROYECTO</t>
  </si>
  <si>
    <t xml:space="preserve">MARIA PETRONILA RODRIGUEZ </t>
  </si>
  <si>
    <t>Reparación de 28 Aulas Y acondicionamiento de áreas exteriores</t>
  </si>
  <si>
    <t xml:space="preserve">Ubicación: </t>
  </si>
  <si>
    <t>CANCA LA PIEDRA, MOCA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</si>
  <si>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</si>
  <si>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</si>
  <si>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</si>
  <si>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</si>
  <si>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</si>
  <si>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</si>
  <si>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</si>
  <si>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</si>
  <si>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</si>
  <si>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</si>
  <si>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</si>
  <si>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</si>
  <si>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</si>
  <si>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</si>
  <si>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</si>
  <si>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</si>
  <si>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</si>
  <si>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>REPARACIONES GENERALES DE MODULOS EXISTENTES</t>
  </si>
  <si>
    <t xml:space="preserve">MODULO NO.1 </t>
  </si>
  <si>
    <t xml:space="preserve">Brillado y cristalizado de pisos </t>
  </si>
  <si>
    <t>mt²</t>
  </si>
  <si>
    <t xml:space="preserve">Pintura de mantenimiento en puertas </t>
  </si>
  <si>
    <t>Mt²</t>
  </si>
  <si>
    <t xml:space="preserve">Limpieza de techo (utilizar hidrolavadora de 2500psi) </t>
  </si>
  <si>
    <t xml:space="preserve">Pintura de aluminio en techo (2 manos) 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</si>
  <si>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</si>
  <si>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</si>
  <si>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</si>
  <si>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</si>
  <si>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 xml:space="preserve">MODULO NO.2 </t>
  </si>
  <si>
    <t>Reparación de puertas: aplicación de sandblasting, aplicación de antioxidante y con compresor la pintura blanca, esmaltada y con brillo</t>
  </si>
  <si>
    <t xml:space="preserve">Remoción y limpieza de techo (utilizar hidrolavadora de 2500psi) </t>
  </si>
  <si>
    <t xml:space="preserve">AULA INICIAL </t>
  </si>
  <si>
    <t>REPARACIÓN PASARELAS DE INTERCONEXION</t>
  </si>
  <si>
    <t>Pulido y brillado pisos</t>
  </si>
  <si>
    <t>Pintura Acrílica  (muros y columnas)</t>
  </si>
  <si>
    <t>Desmonte y Bote Lona Existente</t>
  </si>
  <si>
    <t>Impermeabilizante en lona asfáltica de 3mm (granular)</t>
  </si>
  <si>
    <t xml:space="preserve">REPARACION BAÑO DE 6 INODOROS (1 Unidades) </t>
  </si>
  <si>
    <t xml:space="preserve">Limpieza y colocación de accesorios para inodoros </t>
  </si>
  <si>
    <t>und</t>
  </si>
  <si>
    <t>Desmontura de lavamanos</t>
  </si>
  <si>
    <t xml:space="preserve">Limpieza y colocación de accesorios para orinales </t>
  </si>
  <si>
    <t>Construcción y confección meseta lavamanos revestida en cerámica 0.20*0.20 blanca brillante (europea)</t>
  </si>
  <si>
    <t>unds</t>
  </si>
  <si>
    <t>Lavamanos Blanco Ovalados</t>
  </si>
  <si>
    <t xml:space="preserve">Brillado de pisos con pulidora de mano </t>
  </si>
  <si>
    <t xml:space="preserve">Desmontar puertas (CABINA DE BAÑOS) </t>
  </si>
  <si>
    <t xml:space="preserve">Pintura en puertas de entrada a baños </t>
  </si>
  <si>
    <t xml:space="preserve">Puertas en cabina de baño en Zincalum de 0.80*1.20 (blanca, lisa, 2 pestillos) </t>
  </si>
  <si>
    <t>Acrilica en paredes</t>
  </si>
  <si>
    <t>Meseta de Marmolite Chino 2.8 mts x 0.63 mts</t>
  </si>
  <si>
    <t>Meseta de Marmolite Chino 1.60  mts x 0.63 mts</t>
  </si>
  <si>
    <t>Inodoros Blancos con todos sus accesorios</t>
  </si>
  <si>
    <t xml:space="preserve">Orinales Blancos con todos sus accesorios </t>
  </si>
  <si>
    <t xml:space="preserve">Suministro e instalacion de piezas para el inodoro </t>
  </si>
  <si>
    <t>ud</t>
  </si>
  <si>
    <t xml:space="preserve">Suministro e instalacion de piezas para lavamanos </t>
  </si>
  <si>
    <t xml:space="preserve">Suministro e instalacion de piezas para orinales </t>
  </si>
  <si>
    <t xml:space="preserve">Limpieza registros </t>
  </si>
  <si>
    <t>und.</t>
  </si>
  <si>
    <t xml:space="preserve">REPARACION CANCHA MIXTA </t>
  </si>
  <si>
    <t xml:space="preserve">Desmonte tableros </t>
  </si>
  <si>
    <t xml:space="preserve">Limpieza con máquina hidrolavadora de 2500psi piso cancha </t>
  </si>
  <si>
    <t xml:space="preserve">Suministro y Colocación de Tablero fiber-glass (incluye aros con resortes y malla) </t>
  </si>
  <si>
    <t xml:space="preserve">Pintura en piso cancha: Tennis Court en Zona de Juego y de Tránsito Blanca para lineas de demarcación </t>
  </si>
  <si>
    <t>ml</t>
  </si>
  <si>
    <t xml:space="preserve">VERJA PERIM. EN MUROS (448.00 ml) </t>
  </si>
  <si>
    <t xml:space="preserve">Pintura en puerta de tola </t>
  </si>
  <si>
    <t>Pintura acrílica en muros, viga y columnas (ambos lados)</t>
  </si>
  <si>
    <t xml:space="preserve">Desmonte y bote de alambre de trinchera </t>
  </si>
  <si>
    <t xml:space="preserve">Confección y colocación palometas con barras de ½" en forma de "V" </t>
  </si>
  <si>
    <t xml:space="preserve">Suministro Alambre Galvanizado tipo trinchera </t>
  </si>
  <si>
    <t>Roll</t>
  </si>
  <si>
    <t xml:space="preserve">Alambre de amarre No.14 </t>
  </si>
  <si>
    <t>qq</t>
  </si>
  <si>
    <t xml:space="preserve">Mano de Obra Instalación Alambre galvanizado </t>
  </si>
  <si>
    <t xml:space="preserve">AREAS EXTERIORES </t>
  </si>
  <si>
    <t xml:space="preserve">Señalización de espacios </t>
  </si>
  <si>
    <t xml:space="preserve">Acondicionamiento tarja y base de bandera </t>
  </si>
  <si>
    <t xml:space="preserve">Limpieza de sépticos </t>
  </si>
  <si>
    <t xml:space="preserve">Limpieza de cisterna </t>
  </si>
  <si>
    <t xml:space="preserve">Reposición de malla ciclónica </t>
  </si>
  <si>
    <t xml:space="preserve">Reposición alambre trinchera </t>
  </si>
  <si>
    <t>CONSTRUCCION COMEDOR - COCINA T2-R (PLATEA)</t>
  </si>
  <si>
    <t xml:space="preserve">Terminación de Techos : </t>
  </si>
  <si>
    <t xml:space="preserve">Fino en techo plano </t>
  </si>
  <si>
    <t>Impermeab. en lona asfáltica de 3mm (granular)</t>
  </si>
  <si>
    <t>Sum. y Col. Parilla metálica (tipo hongo) en desague techo</t>
  </si>
  <si>
    <t xml:space="preserve">Terminación de Pisos </t>
  </si>
  <si>
    <t xml:space="preserve">Instalaciones Sanitarias </t>
  </si>
  <si>
    <t>Meseta para lavamanos (losa de hormigón revestida en cerámica 0.10*0.10) e=0.10mt</t>
  </si>
  <si>
    <t xml:space="preserve">Lavamanos ovalados, blancos, sadosa estándar </t>
  </si>
  <si>
    <t xml:space="preserve">Llave monomando para lavamanos (europea) </t>
  </si>
  <si>
    <t>Vertedero de limpieza revestido en cerámica (completo)</t>
  </si>
  <si>
    <t xml:space="preserve">Puertas y Ventanas </t>
  </si>
  <si>
    <t xml:space="preserve">Barra antipánico en puertas </t>
  </si>
  <si>
    <t xml:space="preserve">Tiradores para puertas (tipo llana) remachado </t>
  </si>
  <si>
    <t>Brazo hidraulico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</si>
  <si>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</si>
  <si>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</si>
  <si>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</si>
  <si>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</si>
  <si>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</si>
  <si>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</si>
  <si>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p.a</t>
  </si>
  <si>
    <t>INSTALACIONES ELECTRICAS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</si>
  <si>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</si>
  <si>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</si>
  <si>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</si>
  <si>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</si>
  <si>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</si>
  <si>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</si>
  <si>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</si>
  <si>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</si>
  <si>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</si>
  <si>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</si>
  <si>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</si>
  <si>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</si>
  <si>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</si>
  <si>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</si>
  <si>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de salidas electrica 240v para Equipos de Cuarto Frio en  H=2.30m snpt. Incluye: Tuberia PVC SDR-26 Ø 3/4", Curva PVC 90º, Alambres Americano THHN #10, Caja rectangular 2"x4" KO Ø 3/4".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</si>
  <si>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</si>
  <si>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</si>
  <si>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Panel electrico UPS 16 Circuitos GE, con Breaker gruesos 9 BK 20A/1</t>
  </si>
  <si>
    <t>Suministro e instalacion de (Sistema de Respaldo Electrico) Inversor Electrico de 5.00 KW, 120V, 60Hz, similar a Power Tech. Incluye Juego de cables para baterias, ocho (8) baterias, base para baterias y materiales miscelaneos.</t>
  </si>
  <si>
    <t>Suministro e instalacion de Doble Tiro Japones de 80A, para ser usado como interruptor de transferencia manual.</t>
  </si>
  <si>
    <t>Suministro e instalacion de  Extractor tipo hongo, 1/3 HP, 1PH, 1,141CFM, 120V, 60Hz, a instalarse en pared posterior area de cocina.</t>
  </si>
  <si>
    <t>Suministro e instalacion de  Extractor de pared 1HP, 1PH, 10,300CFM, 120V, 60HZ,  a instalarse en pared posterior area de cocina.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</si>
  <si>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</si>
  <si>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r>
      <t>Suministro e instalacion de alimentador desde transformador monofasico existente hasta Panel breaker propuesto en comedor. Incluye materiales tales como: Alambre Americano 2 THHN  #4, 1 THHN#6, 1 THHN #8, Tuberia PVC SDR-26 de 1-1/2</t>
    </r>
    <r>
      <rPr>
        <sz val="11"/>
        <rFont val="Calibri"/>
        <family val="2"/>
      </rPr>
      <t>"</t>
    </r>
  </si>
  <si>
    <t>pies</t>
  </si>
  <si>
    <t xml:space="preserve">MISCELANEOS ELECTRICOS </t>
  </si>
  <si>
    <t>Suministro e instalacion de Interruptor doble 120V para aulas existentes,  Bticino Modus Plus o similar</t>
  </si>
  <si>
    <t>Suministro e instalacion de Tapas para Tomacorrientes 120V.</t>
  </si>
  <si>
    <t>Registro en hormigon con DIM. 60x60cm. con tuberias de PVC de diametro 1-1/2"</t>
  </si>
  <si>
    <t>Cambio de Paneles electricos existentes de 8 Circuitos. Incluye breaker finos de 15A GE.</t>
  </si>
  <si>
    <t>Suministro e instalacion de Bombillas  Fluorescentes de 32W, 120V.</t>
  </si>
  <si>
    <t>Suministro e instalacion de tubos fluorescentes de 32W, 120V.</t>
  </si>
  <si>
    <t>Suministro e instalacion de Bombillas  Fluorescentes de 80W, 120V.  Para lamparas tipo secador.</t>
  </si>
  <si>
    <t>Suministro e instalacion de lamparas Metal Helide de 400W, para area de cancha.</t>
  </si>
  <si>
    <t xml:space="preserve">Suministro e instalacion de portafusible Nema 3R ubicado en poste area de cancha </t>
  </si>
  <si>
    <t>Suministro e instalaciond de  Lamparas tipo secador (distribuida cada 30.00 Metros de distancia)</t>
  </si>
  <si>
    <t>Rehabilitacion electrica de aula para uso de Laboratorio. Incluye el reubicacion de Tomacorrientes y Luminarias.</t>
  </si>
  <si>
    <t>PA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</si>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</sst>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Calibri"/>
      <family val="2"/>
    </font>
    <font>
      <sz val="9"/>
      <color rgb="FF000000"/>
      <name val="Calibri"/>
      <family val="2"/>
      <scheme val="minor"/>
    </font>
    <font>
      <b/>
      <u/>
      <sz val="8"/>
      <color rgb="FF000080"/>
      <name val="Arial Bold Italic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0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165" fontId="3" fillId="2" borderId="0" xfId="1" applyFont="1" applyFill="1" applyBorder="1" applyAlignment="1" applyProtection="1">
      <alignment horizontal="center" vertical="center"/>
    </xf>
    <xf numFmtId="165" fontId="3" fillId="2" borderId="0" xfId="1" applyFont="1" applyFill="1" applyBorder="1" applyAlignment="1" applyProtection="1">
      <alignment vertical="center"/>
    </xf>
    <xf numFmtId="165" fontId="3" fillId="2" borderId="0" xfId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5" applyFont="1" applyBorder="1" applyAlignment="1">
      <alignment horizontal="center" vertical="center"/>
    </xf>
    <xf numFmtId="166" fontId="3" fillId="0" borderId="0" xfId="6" applyFont="1" applyBorder="1" applyAlignment="1">
      <alignment vertical="center"/>
    </xf>
    <xf numFmtId="0" fontId="3" fillId="0" borderId="0" xfId="5" applyFont="1" applyFill="1" applyBorder="1" applyAlignment="1">
      <alignment horizontal="left" vertical="center"/>
    </xf>
    <xf numFmtId="165" fontId="3" fillId="0" borderId="0" xfId="1" applyFont="1" applyBorder="1" applyAlignment="1">
      <alignment vertical="center"/>
    </xf>
    <xf numFmtId="0" fontId="3" fillId="2" borderId="0" xfId="5" applyFont="1" applyFill="1" applyBorder="1" applyAlignment="1">
      <alignment horizontal="left" vertical="center"/>
    </xf>
    <xf numFmtId="0" fontId="3" fillId="0" borderId="0" xfId="5" applyFont="1" applyBorder="1" applyAlignment="1"/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5" fontId="3" fillId="0" borderId="0" xfId="1" applyNumberFormat="1" applyFont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49" fontId="13" fillId="0" borderId="0" xfId="0" applyNumberFormat="1" applyFont="1" applyAlignment="1">
      <alignment vertical="center"/>
    </xf>
    <xf numFmtId="164" fontId="10" fillId="3" borderId="17" xfId="2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165" fontId="3" fillId="2" borderId="0" xfId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3" fillId="2" borderId="0" xfId="0" applyFont="1" applyFill="1" applyAlignment="1" applyProtection="1">
      <alignment vertical="center" wrapText="1"/>
      <protection locked="0"/>
    </xf>
    <xf numFmtId="165" fontId="3" fillId="2" borderId="0" xfId="1" applyFont="1" applyFill="1" applyAlignment="1" applyProtection="1">
      <alignment horizontal="center" vertical="center"/>
      <protection locked="0"/>
    </xf>
    <xf numFmtId="165" fontId="3" fillId="2" borderId="0" xfId="1" applyFont="1" applyFill="1" applyAlignment="1" applyProtection="1">
      <alignment vertical="center"/>
      <protection locked="0"/>
    </xf>
    <xf numFmtId="165" fontId="3" fillId="0" borderId="0" xfId="1" applyNumberFormat="1" applyFont="1" applyBorder="1" applyAlignment="1">
      <alignment horizontal="right" vertical="center"/>
    </xf>
    <xf numFmtId="164" fontId="10" fillId="0" borderId="0" xfId="2" applyFont="1" applyFill="1" applyBorder="1" applyAlignment="1">
      <alignment vertical="center"/>
    </xf>
    <xf numFmtId="165" fontId="10" fillId="3" borderId="17" xfId="1" applyFont="1" applyFill="1" applyBorder="1" applyAlignment="1">
      <alignment vertical="center"/>
    </xf>
    <xf numFmtId="165" fontId="3" fillId="0" borderId="0" xfId="0" applyNumberFormat="1" applyFont="1" applyAlignment="1" applyProtection="1">
      <alignment vertical="center"/>
      <protection locked="0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65" fontId="15" fillId="0" borderId="0" xfId="1" applyFont="1" applyAlignment="1">
      <alignment vertical="center"/>
    </xf>
    <xf numFmtId="0" fontId="16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4" fontId="3" fillId="0" borderId="0" xfId="7" applyNumberFormat="1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1" fillId="2" borderId="0" xfId="4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8">
    <cellStyle name="Comma" xfId="1" builtinId="3"/>
    <cellStyle name="Currency" xfId="2" builtinId="4"/>
    <cellStyle name="Millares 12" xfId="6"/>
    <cellStyle name="Moneda 3 3" xfId="7"/>
    <cellStyle name="Normal" xfId="0" builtinId="0"/>
    <cellStyle name="Normal 14 2 2" xfId="5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220"/>
  <sheetViews>
    <sheetView showGridLines="0" tabSelected="1" view="pageBreakPreview" topLeftCell="A4" zoomScale="85" zoomScaleNormal="100" zoomScaleSheetLayoutView="85" workbookViewId="0">
      <selection activeCell="E14" sqref="E14:F194"/>
    </sheetView>
  </sheetViews>
  <sheetFormatPr defaultColWidth="11.42578125" defaultRowHeight="12.75"/>
  <cols>
    <col min="1" max="1" width="3.85546875" style="80" customWidth="1"/>
    <col min="2" max="2" width="50.85546875" style="67" customWidth="1"/>
    <col min="3" max="3" width="6.140625" style="49" customWidth="1"/>
    <col min="4" max="4" width="11.140625" style="50" customWidth="1"/>
    <col min="5" max="5" width="12.85546875" style="51" customWidth="1"/>
    <col min="6" max="6" width="17.140625" style="51" bestFit="1" customWidth="1"/>
    <col min="7" max="16384" width="11.42578125" style="1"/>
  </cols>
  <sheetData>
    <row r="1" spans="1:6" ht="18.75">
      <c r="A1" s="98"/>
      <c r="B1" s="99"/>
      <c r="C1" s="99"/>
      <c r="D1" s="99"/>
      <c r="E1" s="99"/>
      <c r="F1" s="100"/>
    </row>
    <row r="2" spans="1:6" ht="18.75">
      <c r="A2" s="2"/>
      <c r="B2" s="3"/>
      <c r="C2" s="3"/>
      <c r="D2" s="4"/>
      <c r="E2" s="5"/>
      <c r="F2" s="6"/>
    </row>
    <row r="3" spans="1:6" ht="18.75">
      <c r="A3" s="2"/>
      <c r="B3" s="3"/>
      <c r="C3" s="3"/>
      <c r="D3" s="4"/>
      <c r="E3" s="5"/>
      <c r="F3" s="6"/>
    </row>
    <row r="4" spans="1:6" ht="15">
      <c r="A4" s="101"/>
      <c r="B4" s="102"/>
      <c r="C4" s="102"/>
      <c r="D4" s="102"/>
      <c r="E4" s="102"/>
      <c r="F4" s="103"/>
    </row>
    <row r="5" spans="1:6" ht="19.149999999999999" customHeight="1">
      <c r="A5" s="104" t="s">
        <v>0</v>
      </c>
      <c r="B5" s="105"/>
      <c r="C5" s="105"/>
      <c r="D5" s="105"/>
      <c r="E5" s="105"/>
      <c r="F5" s="106"/>
    </row>
    <row r="6" spans="1:6">
      <c r="A6" s="7"/>
      <c r="B6" s="8" t="s">
        <v>1</v>
      </c>
      <c r="C6" s="107" t="s">
        <v>2</v>
      </c>
      <c r="D6" s="107"/>
      <c r="E6" s="107"/>
      <c r="F6" s="108"/>
    </row>
    <row r="7" spans="1:6" ht="35.1" customHeight="1">
      <c r="A7" s="9"/>
      <c r="B7" s="10" t="s">
        <v>3</v>
      </c>
      <c r="C7" s="109" t="s">
        <v>4</v>
      </c>
      <c r="D7" s="109"/>
      <c r="E7" s="109"/>
      <c r="F7" s="110"/>
    </row>
    <row r="8" spans="1:6" ht="15" customHeight="1">
      <c r="A8" s="9"/>
      <c r="B8" s="11" t="s">
        <v>5</v>
      </c>
      <c r="C8" s="12"/>
      <c r="D8" s="13"/>
      <c r="E8" s="14"/>
      <c r="F8" s="15"/>
    </row>
    <row r="9" spans="1:6" ht="18.75" customHeight="1" thickBot="1">
      <c r="A9" s="16"/>
      <c r="B9" s="17" t="s">
        <v>6</v>
      </c>
      <c r="C9" s="18"/>
      <c r="D9" s="19"/>
      <c r="E9" s="20"/>
      <c r="F9" s="21"/>
    </row>
    <row r="10" spans="1:6" s="24" customFormat="1">
      <c r="A10" s="92" t="s">
        <v>7</v>
      </c>
      <c r="B10" s="94" t="s">
        <v>8</v>
      </c>
      <c r="C10" s="94" t="s">
        <v>9</v>
      </c>
      <c r="D10" s="96" t="s">
        <v>10</v>
      </c>
      <c r="E10" s="22" t="s">
        <v>11</v>
      </c>
      <c r="F10" s="23" t="s">
        <v>12</v>
      </c>
    </row>
    <row r="11" spans="1:6" s="24" customFormat="1" ht="13.5" thickBot="1">
      <c r="A11" s="93"/>
      <c r="B11" s="95"/>
      <c r="C11" s="95"/>
      <c r="D11" s="97"/>
      <c r="E11" s="25" t="s">
        <v>13</v>
      </c>
      <c r="F11" s="26" t="s">
        <v>14</v>
      </c>
    </row>
    <row r="12" spans="1:6" ht="13.5" thickBot="1">
      <c r="A12" s="27"/>
      <c r="B12" s="28"/>
      <c r="C12" s="29"/>
      <c r="D12" s="30"/>
      <c r="E12" s="31"/>
      <c r="F12" s="31"/>
    </row>
    <row r="13" spans="1:6" s="10" customFormat="1" ht="15.75" thickBot="1">
      <c r="A13" s="32"/>
      <c r="B13" s="33" t="s">
        <v>15</v>
      </c>
      <c r="C13" s="34"/>
      <c r="D13" s="35"/>
      <c r="E13" s="36"/>
      <c r="F13" s="36"/>
    </row>
    <row r="14" spans="1:6" s="10" customFormat="1" ht="13.5" thickTop="1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>
      <c r="A15" s="32"/>
      <c r="B15" s="37" t="s">
        <v>18</v>
      </c>
      <c r="C15" s="34"/>
      <c r="D15" s="35"/>
      <c r="E15" s="38"/>
      <c r="F15" s="36"/>
    </row>
    <row r="16" spans="1:6" s="10" customFormat="1" ht="13.5" thickBot="1">
      <c r="A16" s="32"/>
      <c r="B16" s="37"/>
      <c r="C16" s="34"/>
      <c r="D16" s="35"/>
      <c r="E16" s="38"/>
      <c r="F16" s="36"/>
    </row>
    <row r="17" spans="1:7" s="10" customFormat="1" ht="15.75" thickBot="1">
      <c r="A17" s="32"/>
      <c r="B17" s="33" t="s">
        <v>19</v>
      </c>
      <c r="C17" s="34"/>
      <c r="D17" s="35"/>
      <c r="E17" s="38"/>
      <c r="F17" s="36"/>
    </row>
    <row r="18" spans="1:7" s="10" customFormat="1" ht="26.25" thickTop="1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>
      <c r="A19" s="32"/>
      <c r="B19" s="37" t="s">
        <v>21</v>
      </c>
      <c r="C19" s="34" t="s">
        <v>22</v>
      </c>
      <c r="D19" s="35">
        <v>28</v>
      </c>
      <c r="E19" s="38"/>
      <c r="F19" s="36"/>
    </row>
    <row r="20" spans="1:7" s="10" customFormat="1" ht="13.5" thickBot="1">
      <c r="A20" s="32"/>
      <c r="B20" s="37"/>
      <c r="C20" s="34"/>
      <c r="D20" s="35"/>
      <c r="E20" s="38"/>
      <c r="F20" s="36"/>
    </row>
    <row r="21" spans="1:7" ht="15.75" thickBot="1">
      <c r="A21" s="27"/>
      <c r="B21" s="33" t="s">
        <v>23</v>
      </c>
      <c r="C21" s="34"/>
      <c r="D21" s="35"/>
      <c r="E21" s="38"/>
      <c r="F21" s="36"/>
    </row>
    <row r="22" spans="1:7" ht="16.5" thickTop="1" thickBot="1">
      <c r="A22" s="27"/>
      <c r="B22" s="33" t="s">
        <v>24</v>
      </c>
      <c r="C22" s="34"/>
      <c r="D22" s="35"/>
      <c r="E22" s="38"/>
      <c r="F22" s="36"/>
    </row>
    <row r="23" spans="1:7" ht="16.5" thickTop="1" thickBot="1">
      <c r="A23" s="27"/>
      <c r="B23" s="33" t="s">
        <v>25</v>
      </c>
      <c r="C23" s="34"/>
      <c r="D23" s="35"/>
      <c r="E23" s="38"/>
      <c r="F23" s="36"/>
    </row>
    <row r="24" spans="1:7" ht="13.5" thickTop="1">
      <c r="A24" s="27"/>
      <c r="B24" s="37" t="s">
        <v>26</v>
      </c>
      <c r="C24" s="34" t="s">
        <v>27</v>
      </c>
      <c r="D24" s="39">
        <v>669.16</v>
      </c>
      <c r="E24" s="38"/>
      <c r="F24" s="40"/>
      <c r="G24" s="37"/>
    </row>
    <row r="25" spans="1:7">
      <c r="A25" s="27"/>
      <c r="B25" s="37" t="s">
        <v>28</v>
      </c>
      <c r="C25" s="34" t="s">
        <v>29</v>
      </c>
      <c r="D25" s="39">
        <f>2.1*2*10</f>
        <v>42</v>
      </c>
      <c r="E25" s="38"/>
      <c r="F25" s="41"/>
    </row>
    <row r="26" spans="1:7">
      <c r="A26" s="27"/>
      <c r="B26" s="37" t="s">
        <v>30</v>
      </c>
      <c r="C26" s="34" t="s">
        <v>27</v>
      </c>
      <c r="D26" s="39">
        <f>713.28+(8*9.6)</f>
        <v>790.07999999999993</v>
      </c>
      <c r="E26" s="38"/>
      <c r="F26" s="41"/>
    </row>
    <row r="27" spans="1:7">
      <c r="A27" s="27"/>
      <c r="B27" s="37" t="s">
        <v>31</v>
      </c>
      <c r="C27" s="34" t="s">
        <v>27</v>
      </c>
      <c r="D27" s="39">
        <f>+D26</f>
        <v>790.07999999999993</v>
      </c>
      <c r="E27" s="38"/>
      <c r="F27" s="41"/>
    </row>
    <row r="28" spans="1:7">
      <c r="A28" s="27"/>
      <c r="B28" s="37" t="s">
        <v>32</v>
      </c>
      <c r="C28" s="34" t="s">
        <v>33</v>
      </c>
      <c r="D28" s="39">
        <f>1.2*1.2*3*10</f>
        <v>43.2</v>
      </c>
      <c r="E28" s="38"/>
      <c r="F28" s="41"/>
    </row>
    <row r="29" spans="1:7">
      <c r="A29" s="27"/>
      <c r="B29" s="37" t="s">
        <v>34</v>
      </c>
      <c r="C29" s="34" t="s">
        <v>33</v>
      </c>
      <c r="D29" s="39">
        <f>739.71+713.29+(8*2*3*2)+(7*2*2*3)</f>
        <v>1633</v>
      </c>
      <c r="E29" s="38"/>
      <c r="F29" s="41"/>
    </row>
    <row r="30" spans="1:7">
      <c r="A30" s="27"/>
      <c r="B30" s="37" t="s">
        <v>35</v>
      </c>
      <c r="C30" s="34" t="s">
        <v>33</v>
      </c>
      <c r="D30" s="39">
        <f>906.88+(8*2*1.5)+(7*1.5*2)</f>
        <v>951.88</v>
      </c>
      <c r="E30" s="38"/>
      <c r="F30" s="41"/>
    </row>
    <row r="31" spans="1:7" ht="13.5" thickBot="1">
      <c r="A31" s="27"/>
      <c r="B31" s="37"/>
      <c r="C31" s="34"/>
      <c r="D31" s="35"/>
      <c r="E31" s="38"/>
      <c r="F31" s="37"/>
    </row>
    <row r="32" spans="1:7" ht="15.75" thickBot="1">
      <c r="A32" s="27"/>
      <c r="B32" s="33" t="s">
        <v>36</v>
      </c>
      <c r="C32" s="34"/>
      <c r="D32" s="35"/>
      <c r="E32" s="38"/>
      <c r="F32" s="36"/>
    </row>
    <row r="33" spans="1:6" ht="13.5" thickTop="1">
      <c r="A33" s="27"/>
      <c r="B33" s="37" t="s">
        <v>26</v>
      </c>
      <c r="C33" s="37" t="s">
        <v>29</v>
      </c>
      <c r="D33" s="41">
        <f>512.98+(8*7)+336</f>
        <v>904.98</v>
      </c>
      <c r="E33" s="38"/>
      <c r="F33" s="41"/>
    </row>
    <row r="34" spans="1:6" ht="38.25">
      <c r="A34" s="27"/>
      <c r="B34" s="42" t="s">
        <v>37</v>
      </c>
      <c r="C34" s="37" t="s">
        <v>29</v>
      </c>
      <c r="D34" s="41">
        <f>2.1*2*20</f>
        <v>84</v>
      </c>
      <c r="E34" s="38"/>
      <c r="F34" s="41"/>
    </row>
    <row r="35" spans="1:6" ht="25.5">
      <c r="A35" s="27"/>
      <c r="B35" s="37" t="s">
        <v>38</v>
      </c>
      <c r="C35" s="37" t="s">
        <v>27</v>
      </c>
      <c r="D35" s="41">
        <f>612.23+(9.85*8)*1.05+(495)</f>
        <v>1189.97</v>
      </c>
      <c r="E35" s="38"/>
      <c r="F35" s="41"/>
    </row>
    <row r="36" spans="1:6">
      <c r="A36" s="27"/>
      <c r="B36" s="37" t="s">
        <v>31</v>
      </c>
      <c r="C36" s="37" t="s">
        <v>27</v>
      </c>
      <c r="D36" s="41">
        <f>+D35</f>
        <v>1189.97</v>
      </c>
      <c r="E36" s="38"/>
      <c r="F36" s="41"/>
    </row>
    <row r="37" spans="1:6">
      <c r="A37" s="27"/>
      <c r="B37" s="37" t="s">
        <v>32</v>
      </c>
      <c r="C37" s="37" t="s">
        <v>33</v>
      </c>
      <c r="D37" s="41">
        <f>10*1.6*1.6+(1.2*1.2*2)+(1.6*1.6*8*2)</f>
        <v>69.440000000000012</v>
      </c>
      <c r="E37" s="38"/>
      <c r="F37" s="41"/>
    </row>
    <row r="38" spans="1:6">
      <c r="A38" s="27"/>
      <c r="B38" s="37" t="s">
        <v>34</v>
      </c>
      <c r="C38" s="37" t="s">
        <v>33</v>
      </c>
      <c r="D38" s="41">
        <f>598.54+612.23+(122+16)+(796)</f>
        <v>2144.77</v>
      </c>
      <c r="E38" s="38"/>
      <c r="F38" s="41"/>
    </row>
    <row r="39" spans="1:6">
      <c r="A39" s="27"/>
      <c r="B39" s="37" t="s">
        <v>35</v>
      </c>
      <c r="C39" s="37" t="s">
        <v>33</v>
      </c>
      <c r="D39" s="41">
        <f>731.55+(86)+(473)</f>
        <v>1290.55</v>
      </c>
      <c r="E39" s="38"/>
      <c r="F39" s="41"/>
    </row>
    <row r="40" spans="1:6" ht="13.5" thickBot="1">
      <c r="A40" s="27"/>
      <c r="B40" s="37"/>
      <c r="C40" s="37"/>
      <c r="D40" s="37"/>
      <c r="E40" s="38"/>
      <c r="F40" s="37"/>
    </row>
    <row r="41" spans="1:6" ht="15.75" thickBot="1">
      <c r="A41" s="27"/>
      <c r="B41" s="33" t="s">
        <v>39</v>
      </c>
      <c r="C41" s="43"/>
      <c r="D41" s="44"/>
      <c r="E41" s="38"/>
      <c r="F41" s="44"/>
    </row>
    <row r="42" spans="1:6" ht="13.5" thickTop="1">
      <c r="A42" s="27"/>
      <c r="B42" s="45" t="s">
        <v>26</v>
      </c>
      <c r="C42" s="43" t="s">
        <v>29</v>
      </c>
      <c r="D42" s="46">
        <f>10*7+(5*7)</f>
        <v>105</v>
      </c>
      <c r="E42" s="38"/>
      <c r="F42" s="46"/>
    </row>
    <row r="43" spans="1:6" ht="13.5" thickBot="1">
      <c r="A43" s="27"/>
      <c r="B43" s="37"/>
      <c r="C43" s="34"/>
      <c r="D43" s="35"/>
      <c r="E43" s="38"/>
      <c r="F43" s="36"/>
    </row>
    <row r="44" spans="1:6" ht="15.75" thickBot="1">
      <c r="A44" s="27"/>
      <c r="B44" s="33" t="s">
        <v>40</v>
      </c>
      <c r="C44" s="34"/>
      <c r="D44" s="35"/>
      <c r="E44" s="38"/>
      <c r="F44" s="36"/>
    </row>
    <row r="45" spans="1:6" ht="13.5" thickTop="1">
      <c r="A45" s="27"/>
      <c r="B45" s="37" t="s">
        <v>41</v>
      </c>
      <c r="C45" s="37" t="s">
        <v>29</v>
      </c>
      <c r="D45" s="41">
        <f>8*2.4</f>
        <v>19.2</v>
      </c>
      <c r="E45" s="38"/>
      <c r="F45" s="41"/>
    </row>
    <row r="46" spans="1:6">
      <c r="A46" s="27"/>
      <c r="B46" s="37" t="s">
        <v>31</v>
      </c>
      <c r="C46" s="37" t="s">
        <v>29</v>
      </c>
      <c r="D46" s="41">
        <f>3*9</f>
        <v>27</v>
      </c>
      <c r="E46" s="38"/>
      <c r="F46" s="41"/>
    </row>
    <row r="47" spans="1:6">
      <c r="A47" s="27"/>
      <c r="B47" s="37" t="s">
        <v>35</v>
      </c>
      <c r="C47" s="37" t="s">
        <v>29</v>
      </c>
      <c r="D47" s="41">
        <v>5.4</v>
      </c>
      <c r="E47" s="38"/>
      <c r="F47" s="41"/>
    </row>
    <row r="48" spans="1:6">
      <c r="A48" s="27"/>
      <c r="B48" s="37" t="s">
        <v>42</v>
      </c>
      <c r="C48" s="37" t="s">
        <v>29</v>
      </c>
      <c r="D48" s="41">
        <v>11.84</v>
      </c>
      <c r="E48" s="38"/>
      <c r="F48" s="41"/>
    </row>
    <row r="49" spans="1:7">
      <c r="A49" s="27"/>
      <c r="B49" s="47" t="s">
        <v>43</v>
      </c>
      <c r="C49" s="48" t="s">
        <v>27</v>
      </c>
      <c r="D49" s="46">
        <v>1439</v>
      </c>
      <c r="E49" s="38"/>
      <c r="F49" s="46"/>
    </row>
    <row r="50" spans="1:7">
      <c r="A50" s="27"/>
      <c r="B50" s="47" t="s">
        <v>44</v>
      </c>
      <c r="C50" s="48" t="s">
        <v>27</v>
      </c>
      <c r="D50" s="46">
        <v>1439</v>
      </c>
      <c r="E50" s="38"/>
      <c r="F50" s="46"/>
    </row>
    <row r="51" spans="1:7" ht="13.5" thickBot="1">
      <c r="A51" s="27"/>
      <c r="B51" s="37"/>
      <c r="C51" s="34"/>
      <c r="D51" s="35"/>
      <c r="E51" s="38"/>
      <c r="F51" s="36"/>
    </row>
    <row r="52" spans="1:7" ht="15.75" thickBot="1">
      <c r="A52" s="27"/>
      <c r="B52" s="33" t="s">
        <v>45</v>
      </c>
      <c r="E52" s="38"/>
    </row>
    <row r="53" spans="1:7" ht="13.5" thickTop="1">
      <c r="A53" s="27"/>
      <c r="B53" s="37" t="s">
        <v>31</v>
      </c>
      <c r="C53" s="37" t="s">
        <v>33</v>
      </c>
      <c r="D53" s="41">
        <f>44.64</f>
        <v>44.64</v>
      </c>
      <c r="E53" s="38"/>
      <c r="F53" s="41"/>
    </row>
    <row r="54" spans="1:7">
      <c r="A54" s="27"/>
      <c r="B54" s="37" t="s">
        <v>46</v>
      </c>
      <c r="C54" s="37" t="s">
        <v>47</v>
      </c>
      <c r="D54" s="41">
        <f>6</f>
        <v>6</v>
      </c>
      <c r="E54" s="38"/>
      <c r="F54" s="41"/>
    </row>
    <row r="55" spans="1:7">
      <c r="A55" s="27"/>
      <c r="B55" s="37" t="s">
        <v>48</v>
      </c>
      <c r="C55" s="37" t="s">
        <v>47</v>
      </c>
      <c r="D55" s="41">
        <f>4*1+1</f>
        <v>5</v>
      </c>
      <c r="E55" s="38"/>
      <c r="F55" s="41"/>
    </row>
    <row r="56" spans="1:7">
      <c r="A56" s="27"/>
      <c r="B56" s="37" t="s">
        <v>49</v>
      </c>
      <c r="C56" s="37" t="s">
        <v>47</v>
      </c>
      <c r="D56" s="41">
        <v>2</v>
      </c>
      <c r="E56" s="38"/>
      <c r="F56" s="41"/>
    </row>
    <row r="57" spans="1:7" ht="25.5">
      <c r="A57" s="27"/>
      <c r="B57" s="37" t="s">
        <v>50</v>
      </c>
      <c r="C57" s="37" t="s">
        <v>51</v>
      </c>
      <c r="D57" s="41">
        <v>2</v>
      </c>
      <c r="E57" s="38"/>
      <c r="F57" s="41"/>
    </row>
    <row r="58" spans="1:7">
      <c r="A58" s="27"/>
      <c r="B58" s="37" t="s">
        <v>52</v>
      </c>
      <c r="C58" s="37" t="s">
        <v>47</v>
      </c>
      <c r="D58" s="41">
        <v>10</v>
      </c>
      <c r="E58" s="38"/>
      <c r="F58" s="41"/>
    </row>
    <row r="59" spans="1:7">
      <c r="A59" s="27"/>
      <c r="B59" s="37" t="s">
        <v>53</v>
      </c>
      <c r="C59" s="37" t="s">
        <v>33</v>
      </c>
      <c r="D59" s="41">
        <f>6*4*1+15.52</f>
        <v>39.519999999999996</v>
      </c>
      <c r="E59" s="38"/>
      <c r="F59" s="41"/>
    </row>
    <row r="60" spans="1:7">
      <c r="A60" s="27"/>
      <c r="B60" s="37" t="s">
        <v>54</v>
      </c>
      <c r="C60" s="37" t="s">
        <v>47</v>
      </c>
      <c r="D60" s="41">
        <f>6+8</f>
        <v>14</v>
      </c>
      <c r="E60" s="38"/>
      <c r="F60" s="41"/>
    </row>
    <row r="61" spans="1:7">
      <c r="A61" s="27"/>
      <c r="B61" s="37" t="s">
        <v>55</v>
      </c>
      <c r="C61" s="37" t="s">
        <v>27</v>
      </c>
      <c r="D61" s="41">
        <f>2*2.1*1+10.92</f>
        <v>15.120000000000001</v>
      </c>
      <c r="E61" s="38"/>
      <c r="F61" s="41"/>
      <c r="G61" s="52"/>
    </row>
    <row r="62" spans="1:7" ht="25.5">
      <c r="A62" s="27"/>
      <c r="B62" s="37" t="s">
        <v>56</v>
      </c>
      <c r="C62" s="37" t="s">
        <v>17</v>
      </c>
      <c r="D62" s="41">
        <f>6+8</f>
        <v>14</v>
      </c>
      <c r="E62" s="38"/>
      <c r="F62" s="41"/>
      <c r="G62" s="52"/>
    </row>
    <row r="63" spans="1:7">
      <c r="A63" s="27"/>
      <c r="B63" s="37" t="s">
        <v>57</v>
      </c>
      <c r="C63" s="37" t="s">
        <v>33</v>
      </c>
      <c r="D63" s="41">
        <f>63.25+44.64/2+65.53</f>
        <v>151.1</v>
      </c>
      <c r="E63" s="38"/>
      <c r="F63" s="41"/>
      <c r="G63" s="52"/>
    </row>
    <row r="64" spans="1:7">
      <c r="A64" s="27"/>
      <c r="B64" s="37" t="s">
        <v>35</v>
      </c>
      <c r="C64" s="37" t="s">
        <v>33</v>
      </c>
      <c r="D64" s="41">
        <f>35.54/2</f>
        <v>17.77</v>
      </c>
      <c r="E64" s="38"/>
      <c r="F64" s="41"/>
      <c r="G64" s="52"/>
    </row>
    <row r="65" spans="1:6">
      <c r="A65" s="27"/>
      <c r="B65" s="37" t="s">
        <v>58</v>
      </c>
      <c r="C65" s="37" t="s">
        <v>51</v>
      </c>
      <c r="D65" s="41">
        <v>2</v>
      </c>
      <c r="E65" s="38"/>
      <c r="F65" s="41"/>
    </row>
    <row r="66" spans="1:6">
      <c r="A66" s="27"/>
      <c r="B66" s="37" t="s">
        <v>59</v>
      </c>
      <c r="C66" s="37" t="s">
        <v>47</v>
      </c>
      <c r="D66" s="41">
        <v>2</v>
      </c>
      <c r="E66" s="38"/>
      <c r="F66" s="41"/>
    </row>
    <row r="67" spans="1:6">
      <c r="A67" s="27"/>
      <c r="B67" s="37" t="s">
        <v>60</v>
      </c>
      <c r="C67" s="37" t="s">
        <v>47</v>
      </c>
      <c r="D67" s="41">
        <v>14</v>
      </c>
      <c r="E67" s="38"/>
      <c r="F67" s="41"/>
    </row>
    <row r="68" spans="1:6">
      <c r="A68" s="27"/>
      <c r="B68" s="37" t="s">
        <v>61</v>
      </c>
      <c r="C68" s="37" t="s">
        <v>47</v>
      </c>
      <c r="D68" s="41">
        <v>6</v>
      </c>
      <c r="E68" s="38"/>
      <c r="F68" s="41"/>
    </row>
    <row r="69" spans="1:6">
      <c r="A69" s="27"/>
      <c r="B69" s="37" t="s">
        <v>62</v>
      </c>
      <c r="C69" s="37" t="s">
        <v>63</v>
      </c>
      <c r="D69" s="41">
        <v>14</v>
      </c>
      <c r="E69" s="38"/>
      <c r="F69" s="41"/>
    </row>
    <row r="70" spans="1:6">
      <c r="A70" s="27"/>
      <c r="B70" s="37" t="s">
        <v>64</v>
      </c>
      <c r="C70" s="37" t="s">
        <v>63</v>
      </c>
      <c r="D70" s="41">
        <v>10</v>
      </c>
      <c r="E70" s="38"/>
      <c r="F70" s="41"/>
    </row>
    <row r="71" spans="1:6">
      <c r="A71" s="27"/>
      <c r="B71" s="37" t="s">
        <v>65</v>
      </c>
      <c r="C71" s="37" t="s">
        <v>63</v>
      </c>
      <c r="D71" s="41">
        <v>6</v>
      </c>
      <c r="E71" s="38"/>
      <c r="F71" s="41"/>
    </row>
    <row r="72" spans="1:6">
      <c r="A72" s="27"/>
      <c r="B72" s="53" t="s">
        <v>66</v>
      </c>
      <c r="C72" s="54" t="s">
        <v>67</v>
      </c>
      <c r="D72" s="55">
        <v>2</v>
      </c>
      <c r="E72" s="38"/>
      <c r="F72" s="56"/>
    </row>
    <row r="73" spans="1:6" ht="13.5" thickBot="1">
      <c r="A73" s="27"/>
      <c r="B73" s="57"/>
      <c r="E73" s="38"/>
    </row>
    <row r="74" spans="1:6" ht="15.75" thickBot="1">
      <c r="A74" s="27"/>
      <c r="B74" s="33" t="s">
        <v>68</v>
      </c>
      <c r="E74" s="38"/>
    </row>
    <row r="75" spans="1:6" ht="13.5" thickTop="1">
      <c r="A75" s="27"/>
      <c r="B75" s="37" t="s">
        <v>69</v>
      </c>
      <c r="C75" s="37" t="s">
        <v>51</v>
      </c>
      <c r="D75" s="41">
        <v>2</v>
      </c>
      <c r="E75" s="38"/>
      <c r="F75" s="41"/>
    </row>
    <row r="76" spans="1:6" ht="25.5">
      <c r="A76" s="27"/>
      <c r="B76" s="37" t="s">
        <v>70</v>
      </c>
      <c r="C76" s="37" t="s">
        <v>27</v>
      </c>
      <c r="D76" s="41">
        <v>610</v>
      </c>
      <c r="E76" s="38"/>
      <c r="F76" s="41"/>
    </row>
    <row r="77" spans="1:6" ht="25.5">
      <c r="A77" s="27"/>
      <c r="B77" s="37" t="s">
        <v>71</v>
      </c>
      <c r="C77" s="37" t="s">
        <v>47</v>
      </c>
      <c r="D77" s="41">
        <v>2</v>
      </c>
      <c r="E77" s="38"/>
      <c r="F77" s="41"/>
    </row>
    <row r="78" spans="1:6" ht="25.5">
      <c r="A78" s="27"/>
      <c r="B78" s="37" t="s">
        <v>72</v>
      </c>
      <c r="C78" s="37" t="s">
        <v>73</v>
      </c>
      <c r="D78" s="41">
        <v>610</v>
      </c>
      <c r="E78" s="38"/>
      <c r="F78" s="41"/>
    </row>
    <row r="79" spans="1:6">
      <c r="A79" s="27"/>
      <c r="B79" s="42" t="s">
        <v>164</v>
      </c>
      <c r="C79" s="81" t="s">
        <v>27</v>
      </c>
      <c r="D79" s="82">
        <v>610</v>
      </c>
      <c r="E79" s="38"/>
      <c r="F79" s="66"/>
    </row>
    <row r="80" spans="1:6">
      <c r="A80" s="27"/>
      <c r="B80" s="57"/>
      <c r="C80" s="34"/>
      <c r="D80" s="35"/>
      <c r="E80" s="38"/>
      <c r="F80" s="36"/>
    </row>
    <row r="81" spans="1:7">
      <c r="A81" s="27"/>
      <c r="B81" s="57"/>
      <c r="C81" s="34"/>
      <c r="D81" s="35"/>
      <c r="E81" s="38"/>
      <c r="F81" s="36"/>
    </row>
    <row r="82" spans="1:7" ht="13.5" thickBot="1">
      <c r="A82" s="27"/>
      <c r="B82" s="57"/>
      <c r="C82" s="34"/>
      <c r="D82" s="35"/>
      <c r="E82" s="38"/>
      <c r="F82" s="36"/>
    </row>
    <row r="83" spans="1:7" ht="15.75" thickBot="1">
      <c r="A83" s="27"/>
      <c r="B83" s="33" t="s">
        <v>74</v>
      </c>
      <c r="C83" s="34"/>
      <c r="D83" s="39"/>
      <c r="E83" s="38"/>
      <c r="F83" s="40"/>
    </row>
    <row r="84" spans="1:7" ht="13.5" thickTop="1">
      <c r="A84" s="27"/>
      <c r="B84" s="37" t="s">
        <v>75</v>
      </c>
      <c r="C84" s="37" t="s">
        <v>29</v>
      </c>
      <c r="D84" s="41">
        <v>22</v>
      </c>
      <c r="E84" s="38"/>
      <c r="F84" s="41"/>
    </row>
    <row r="85" spans="1:7">
      <c r="A85" s="27"/>
      <c r="B85" s="37" t="s">
        <v>76</v>
      </c>
      <c r="C85" s="37" t="s">
        <v>29</v>
      </c>
      <c r="D85" s="41">
        <v>883</v>
      </c>
      <c r="E85" s="38"/>
      <c r="F85" s="41"/>
    </row>
    <row r="86" spans="1:7">
      <c r="A86" s="27"/>
      <c r="B86" s="37" t="s">
        <v>77</v>
      </c>
      <c r="C86" s="37" t="s">
        <v>73</v>
      </c>
      <c r="D86" s="41">
        <v>418</v>
      </c>
      <c r="E86" s="38"/>
      <c r="F86" s="41"/>
    </row>
    <row r="87" spans="1:7" ht="25.5">
      <c r="A87" s="27"/>
      <c r="B87" s="37" t="s">
        <v>78</v>
      </c>
      <c r="C87" s="37" t="s">
        <v>51</v>
      </c>
      <c r="D87" s="41">
        <f>+D86/4</f>
        <v>104.5</v>
      </c>
      <c r="E87" s="38"/>
      <c r="F87" s="41"/>
      <c r="G87" s="37"/>
    </row>
    <row r="88" spans="1:7">
      <c r="A88" s="27"/>
      <c r="B88" s="37" t="s">
        <v>79</v>
      </c>
      <c r="C88" s="37" t="s">
        <v>80</v>
      </c>
      <c r="D88" s="41">
        <f>+D86/4.5</f>
        <v>92.888888888888886</v>
      </c>
      <c r="E88" s="38"/>
      <c r="F88" s="41"/>
      <c r="G88" s="37"/>
    </row>
    <row r="89" spans="1:7">
      <c r="A89" s="27"/>
      <c r="B89" s="37" t="s">
        <v>81</v>
      </c>
      <c r="C89" s="37" t="s">
        <v>82</v>
      </c>
      <c r="D89" s="41">
        <v>1.63</v>
      </c>
      <c r="E89" s="38"/>
      <c r="F89" s="41"/>
    </row>
    <row r="90" spans="1:7">
      <c r="A90" s="27"/>
      <c r="B90" s="37" t="s">
        <v>83</v>
      </c>
      <c r="C90" s="37" t="s">
        <v>73</v>
      </c>
      <c r="D90" s="41">
        <v>448</v>
      </c>
      <c r="E90" s="38"/>
      <c r="F90" s="41"/>
    </row>
    <row r="91" spans="1:7" ht="13.5" thickBot="1">
      <c r="A91" s="27"/>
      <c r="B91" s="37"/>
      <c r="C91" s="37"/>
      <c r="D91" s="37"/>
      <c r="E91" s="38"/>
      <c r="F91" s="37"/>
    </row>
    <row r="92" spans="1:7" ht="15.75" thickBot="1">
      <c r="A92" s="27"/>
      <c r="B92" s="58" t="s">
        <v>84</v>
      </c>
      <c r="C92" s="37"/>
      <c r="D92" s="37"/>
      <c r="E92" s="38"/>
      <c r="F92" s="37"/>
    </row>
    <row r="93" spans="1:7" ht="13.5" thickTop="1">
      <c r="A93" s="27"/>
      <c r="B93" s="59" t="s">
        <v>85</v>
      </c>
      <c r="C93" s="60" t="s">
        <v>47</v>
      </c>
      <c r="D93" s="61">
        <v>17</v>
      </c>
      <c r="E93" s="38"/>
      <c r="F93" s="62"/>
      <c r="G93" s="52"/>
    </row>
    <row r="94" spans="1:7">
      <c r="A94" s="27"/>
      <c r="B94" s="59" t="s">
        <v>86</v>
      </c>
      <c r="C94" s="60" t="s">
        <v>47</v>
      </c>
      <c r="D94" s="61">
        <v>1</v>
      </c>
      <c r="E94" s="38"/>
      <c r="F94" s="62"/>
      <c r="G94" s="52"/>
    </row>
    <row r="95" spans="1:7">
      <c r="A95" s="27"/>
      <c r="B95" s="59" t="s">
        <v>87</v>
      </c>
      <c r="C95" s="60" t="s">
        <v>47</v>
      </c>
      <c r="D95" s="61">
        <v>2</v>
      </c>
      <c r="E95" s="38"/>
      <c r="F95" s="62"/>
      <c r="G95" s="37"/>
    </row>
    <row r="96" spans="1:7">
      <c r="A96" s="27"/>
      <c r="B96" s="59" t="s">
        <v>88</v>
      </c>
      <c r="C96" s="60" t="s">
        <v>47</v>
      </c>
      <c r="D96" s="61">
        <v>1</v>
      </c>
      <c r="E96" s="38"/>
      <c r="F96" s="62"/>
      <c r="G96" s="37"/>
    </row>
    <row r="97" spans="1:7">
      <c r="A97" s="27"/>
      <c r="B97" s="59" t="s">
        <v>89</v>
      </c>
      <c r="C97" s="60" t="s">
        <v>73</v>
      </c>
      <c r="D97" s="61">
        <v>15</v>
      </c>
      <c r="E97" s="38"/>
      <c r="F97" s="61"/>
      <c r="G97" s="37"/>
    </row>
    <row r="98" spans="1:7">
      <c r="A98" s="27"/>
      <c r="B98" s="59" t="s">
        <v>90</v>
      </c>
      <c r="C98" s="60" t="s">
        <v>73</v>
      </c>
      <c r="D98" s="61">
        <v>63</v>
      </c>
      <c r="E98" s="38"/>
      <c r="F98" s="61"/>
      <c r="G98" s="37"/>
    </row>
    <row r="99" spans="1:7" ht="13.5" thickBot="1">
      <c r="A99" s="27"/>
      <c r="B99" s="59"/>
      <c r="C99" s="60"/>
      <c r="D99" s="61"/>
      <c r="E99" s="38"/>
      <c r="F99" s="61"/>
      <c r="G99" s="37"/>
    </row>
    <row r="100" spans="1:7" ht="13.5" thickBot="1">
      <c r="A100" s="27"/>
      <c r="B100" s="87" t="s">
        <v>175</v>
      </c>
      <c r="C100" s="88"/>
      <c r="D100" s="82"/>
      <c r="E100" s="38"/>
      <c r="F100" s="66"/>
      <c r="G100" s="37"/>
    </row>
    <row r="101" spans="1:7" ht="13.5" thickTop="1">
      <c r="A101" s="27"/>
      <c r="B101" s="89" t="s">
        <v>176</v>
      </c>
      <c r="C101" s="90" t="s">
        <v>73</v>
      </c>
      <c r="D101" s="82">
        <v>8.9</v>
      </c>
      <c r="E101" s="38"/>
      <c r="F101" s="66"/>
      <c r="G101" s="37"/>
    </row>
    <row r="102" spans="1:7">
      <c r="A102" s="27"/>
      <c r="B102" s="37" t="s">
        <v>177</v>
      </c>
      <c r="C102" s="34" t="s">
        <v>73</v>
      </c>
      <c r="D102" s="82">
        <v>2.95</v>
      </c>
      <c r="E102" s="38"/>
      <c r="F102" s="66"/>
      <c r="G102" s="37"/>
    </row>
    <row r="103" spans="1:7">
      <c r="A103" s="27"/>
      <c r="B103" s="37" t="s">
        <v>178</v>
      </c>
      <c r="C103" s="34" t="s">
        <v>33</v>
      </c>
      <c r="D103" s="82">
        <v>3.5600000000000005</v>
      </c>
      <c r="E103" s="38"/>
      <c r="F103" s="66"/>
      <c r="G103" s="37"/>
    </row>
    <row r="104" spans="1:7">
      <c r="A104" s="27"/>
      <c r="B104" s="37" t="s">
        <v>179</v>
      </c>
      <c r="C104" s="34" t="s">
        <v>33</v>
      </c>
      <c r="D104" s="82">
        <v>3.5600000000000005</v>
      </c>
      <c r="E104" s="38"/>
      <c r="F104" s="66"/>
      <c r="G104" s="37"/>
    </row>
    <row r="105" spans="1:7">
      <c r="A105" s="27"/>
      <c r="B105" s="42" t="s">
        <v>180</v>
      </c>
      <c r="C105" s="81" t="s">
        <v>33</v>
      </c>
      <c r="D105" s="82">
        <v>50</v>
      </c>
      <c r="E105" s="38"/>
      <c r="F105" s="66"/>
      <c r="G105" s="37"/>
    </row>
    <row r="106" spans="1:7" ht="13.5" thickBot="1">
      <c r="A106" s="27"/>
      <c r="B106" s="42"/>
      <c r="C106" s="81"/>
      <c r="D106" s="38"/>
      <c r="E106" s="38"/>
      <c r="F106" s="36"/>
      <c r="G106" s="37"/>
    </row>
    <row r="107" spans="1:7" ht="13.5" thickBot="1">
      <c r="A107" s="27"/>
      <c r="B107" s="87" t="s">
        <v>181</v>
      </c>
      <c r="C107" s="88"/>
      <c r="D107" s="82"/>
      <c r="E107" s="38"/>
      <c r="F107" s="66"/>
      <c r="G107" s="37"/>
    </row>
    <row r="108" spans="1:7" ht="13.5" thickTop="1">
      <c r="A108" s="27"/>
      <c r="B108" s="89" t="s">
        <v>182</v>
      </c>
      <c r="C108" s="90" t="s">
        <v>51</v>
      </c>
      <c r="D108" s="82">
        <v>350</v>
      </c>
      <c r="E108" s="38"/>
      <c r="F108" s="66"/>
      <c r="G108" s="37"/>
    </row>
    <row r="109" spans="1:7">
      <c r="A109" s="27"/>
      <c r="B109" s="37" t="s">
        <v>183</v>
      </c>
      <c r="C109" s="34" t="s">
        <v>27</v>
      </c>
      <c r="D109" s="82">
        <v>500</v>
      </c>
      <c r="E109" s="38"/>
      <c r="F109" s="66"/>
      <c r="G109" s="37"/>
    </row>
    <row r="110" spans="1:7">
      <c r="A110" s="27"/>
      <c r="B110" s="37" t="s">
        <v>184</v>
      </c>
      <c r="C110" s="34" t="s">
        <v>27</v>
      </c>
      <c r="D110" s="82">
        <v>150</v>
      </c>
      <c r="E110" s="38"/>
      <c r="F110" s="66"/>
      <c r="G110" s="37"/>
    </row>
    <row r="111" spans="1:7">
      <c r="A111" s="27"/>
      <c r="B111" s="37" t="s">
        <v>185</v>
      </c>
      <c r="C111" s="34" t="s">
        <v>27</v>
      </c>
      <c r="D111" s="82">
        <v>20</v>
      </c>
      <c r="E111" s="38"/>
      <c r="F111" s="66"/>
      <c r="G111" s="37"/>
    </row>
    <row r="112" spans="1:7" ht="13.5" thickBot="1">
      <c r="A112" s="27"/>
      <c r="B112" s="37"/>
      <c r="C112" s="34"/>
      <c r="D112" s="82"/>
      <c r="E112" s="38"/>
      <c r="F112" s="66"/>
      <c r="G112" s="37"/>
    </row>
    <row r="113" spans="1:7" ht="13.5" thickBot="1">
      <c r="A113" s="27"/>
      <c r="B113" s="87" t="s">
        <v>186</v>
      </c>
      <c r="C113" s="34"/>
      <c r="D113" s="82"/>
      <c r="E113" s="38"/>
      <c r="F113" s="66"/>
      <c r="G113" s="37"/>
    </row>
    <row r="114" spans="1:7" ht="13.5" thickTop="1">
      <c r="A114" s="27"/>
      <c r="B114" s="42" t="s">
        <v>187</v>
      </c>
      <c r="C114" s="81" t="s">
        <v>170</v>
      </c>
      <c r="D114" s="82">
        <v>1</v>
      </c>
      <c r="E114" s="38"/>
      <c r="F114" s="66"/>
      <c r="G114" s="37"/>
    </row>
    <row r="115" spans="1:7">
      <c r="A115" s="27"/>
      <c r="B115" s="42" t="s">
        <v>188</v>
      </c>
      <c r="C115" s="81" t="s">
        <v>170</v>
      </c>
      <c r="D115" s="38">
        <v>1</v>
      </c>
      <c r="E115" s="38"/>
      <c r="F115" s="36"/>
      <c r="G115" s="37"/>
    </row>
    <row r="116" spans="1:7">
      <c r="A116" s="27"/>
      <c r="B116" s="91" t="s">
        <v>124</v>
      </c>
      <c r="C116" s="88" t="s">
        <v>51</v>
      </c>
      <c r="D116" s="82">
        <v>10</v>
      </c>
      <c r="E116" s="38"/>
      <c r="F116" s="66"/>
      <c r="G116" s="37"/>
    </row>
    <row r="117" spans="1:7">
      <c r="A117" s="27"/>
      <c r="B117" s="89" t="s">
        <v>189</v>
      </c>
      <c r="C117" s="90" t="s">
        <v>170</v>
      </c>
      <c r="D117" s="82">
        <v>1</v>
      </c>
      <c r="E117" s="38"/>
      <c r="F117" s="66"/>
      <c r="G117" s="37"/>
    </row>
    <row r="118" spans="1:7">
      <c r="A118" s="27"/>
      <c r="B118" s="37" t="s">
        <v>190</v>
      </c>
      <c r="C118" s="34" t="s">
        <v>170</v>
      </c>
      <c r="D118" s="82">
        <v>1</v>
      </c>
      <c r="E118" s="38"/>
      <c r="F118" s="66"/>
      <c r="G118" s="37"/>
    </row>
    <row r="119" spans="1:7">
      <c r="A119" s="27"/>
      <c r="B119" s="37" t="s">
        <v>191</v>
      </c>
      <c r="C119" s="34" t="s">
        <v>27</v>
      </c>
      <c r="D119" s="82">
        <v>476</v>
      </c>
      <c r="E119" s="38"/>
      <c r="F119" s="66"/>
      <c r="G119" s="37"/>
    </row>
    <row r="120" spans="1:7" ht="13.5" thickBot="1">
      <c r="A120" s="27"/>
      <c r="B120" s="59"/>
      <c r="C120" s="60"/>
      <c r="D120" s="61"/>
      <c r="E120" s="38"/>
      <c r="F120" s="59"/>
    </row>
    <row r="121" spans="1:7" ht="15.75" thickBot="1">
      <c r="A121" s="27"/>
      <c r="B121" s="58" t="s">
        <v>91</v>
      </c>
      <c r="C121" s="37"/>
      <c r="D121" s="37"/>
      <c r="E121" s="38"/>
      <c r="F121" s="37"/>
    </row>
    <row r="122" spans="1:7" ht="14.25" thickTop="1" thickBot="1">
      <c r="A122" s="27"/>
      <c r="B122" s="37"/>
      <c r="C122" s="37"/>
      <c r="D122" s="37"/>
      <c r="E122" s="38"/>
      <c r="F122" s="37"/>
    </row>
    <row r="123" spans="1:7" ht="15.75" thickBot="1">
      <c r="A123" s="27"/>
      <c r="B123" s="58" t="s">
        <v>92</v>
      </c>
      <c r="C123" s="37"/>
      <c r="D123" s="37"/>
      <c r="E123" s="38"/>
      <c r="F123" s="37"/>
      <c r="G123" s="37"/>
    </row>
    <row r="124" spans="1:7" ht="13.5" thickTop="1">
      <c r="A124" s="27"/>
      <c r="B124" s="64" t="s">
        <v>93</v>
      </c>
      <c r="C124" s="65" t="s">
        <v>27</v>
      </c>
      <c r="D124" s="66">
        <v>129.8304</v>
      </c>
      <c r="E124" s="38"/>
      <c r="F124" s="66"/>
      <c r="G124" s="37"/>
    </row>
    <row r="125" spans="1:7">
      <c r="A125" s="27"/>
      <c r="B125" s="64" t="s">
        <v>94</v>
      </c>
      <c r="C125" s="65" t="s">
        <v>27</v>
      </c>
      <c r="D125" s="66">
        <f>129.8304+69.17</f>
        <v>199.00040000000001</v>
      </c>
      <c r="E125" s="38"/>
      <c r="F125" s="66"/>
      <c r="G125" s="37"/>
    </row>
    <row r="126" spans="1:7">
      <c r="A126" s="27"/>
      <c r="B126" s="64" t="s">
        <v>95</v>
      </c>
      <c r="C126" s="65" t="s">
        <v>51</v>
      </c>
      <c r="D126" s="66">
        <v>2</v>
      </c>
      <c r="E126" s="38"/>
      <c r="F126" s="66"/>
      <c r="G126" s="37"/>
    </row>
    <row r="127" spans="1:7" ht="13.5" thickBot="1">
      <c r="A127" s="27"/>
      <c r="B127" s="37"/>
      <c r="C127" s="37"/>
      <c r="D127" s="37"/>
      <c r="E127" s="38"/>
      <c r="F127" s="37"/>
      <c r="G127" s="37"/>
    </row>
    <row r="128" spans="1:7" ht="15.75" thickBot="1">
      <c r="A128" s="27"/>
      <c r="B128" s="58" t="s">
        <v>96</v>
      </c>
      <c r="C128" s="37"/>
      <c r="D128" s="37"/>
      <c r="E128" s="38"/>
      <c r="F128" s="37"/>
    </row>
    <row r="129" spans="1:7" ht="13.5" thickTop="1">
      <c r="A129" s="27"/>
      <c r="B129" s="37" t="s">
        <v>26</v>
      </c>
      <c r="C129" s="37" t="s">
        <v>29</v>
      </c>
      <c r="D129" s="41">
        <v>436.1</v>
      </c>
      <c r="E129" s="38"/>
      <c r="F129" s="41"/>
    </row>
    <row r="130" spans="1:7" ht="13.5" thickBot="1">
      <c r="A130" s="27"/>
      <c r="D130" s="68"/>
      <c r="E130" s="38"/>
      <c r="F130" s="69"/>
    </row>
    <row r="131" spans="1:7" ht="15.75" thickBot="1">
      <c r="A131" s="27"/>
      <c r="B131" s="58" t="s">
        <v>97</v>
      </c>
      <c r="C131" s="37"/>
      <c r="D131" s="37"/>
      <c r="E131" s="38"/>
      <c r="F131" s="37"/>
    </row>
    <row r="132" spans="1:7" ht="13.5" thickTop="1">
      <c r="A132" s="27"/>
      <c r="B132" s="64" t="s">
        <v>98</v>
      </c>
      <c r="C132" s="65" t="s">
        <v>47</v>
      </c>
      <c r="D132" s="66">
        <v>2</v>
      </c>
      <c r="E132" s="38"/>
      <c r="F132" s="66"/>
      <c r="G132" s="37"/>
    </row>
    <row r="133" spans="1:7">
      <c r="A133" s="27"/>
      <c r="B133" s="64" t="s">
        <v>99</v>
      </c>
      <c r="C133" s="65" t="s">
        <v>51</v>
      </c>
      <c r="D133" s="66">
        <v>6</v>
      </c>
      <c r="E133" s="38"/>
      <c r="F133" s="66"/>
    </row>
    <row r="134" spans="1:7">
      <c r="A134" s="27"/>
      <c r="B134" s="64" t="s">
        <v>100</v>
      </c>
      <c r="C134" s="65" t="s">
        <v>51</v>
      </c>
      <c r="D134" s="66">
        <v>6</v>
      </c>
      <c r="E134" s="38"/>
      <c r="F134" s="66"/>
    </row>
    <row r="135" spans="1:7">
      <c r="A135" s="27"/>
      <c r="B135" s="64" t="s">
        <v>101</v>
      </c>
      <c r="C135" s="65" t="s">
        <v>47</v>
      </c>
      <c r="D135" s="66">
        <v>1</v>
      </c>
      <c r="E135" s="38"/>
      <c r="F135" s="66"/>
    </row>
    <row r="136" spans="1:7" ht="13.5" thickBot="1">
      <c r="A136" s="27"/>
      <c r="B136" s="37"/>
      <c r="C136" s="37"/>
      <c r="D136" s="37"/>
      <c r="E136" s="38"/>
      <c r="F136" s="37"/>
      <c r="G136" s="70"/>
    </row>
    <row r="137" spans="1:7" ht="15.75" thickBot="1">
      <c r="A137" s="27"/>
      <c r="B137" s="58" t="s">
        <v>102</v>
      </c>
      <c r="C137" s="34"/>
      <c r="D137" s="35"/>
      <c r="E137" s="38"/>
      <c r="F137" s="36"/>
    </row>
    <row r="138" spans="1:7" ht="13.5" thickTop="1">
      <c r="A138" s="27"/>
      <c r="B138" s="64" t="s">
        <v>103</v>
      </c>
      <c r="C138" s="65" t="s">
        <v>17</v>
      </c>
      <c r="D138" s="66">
        <v>4</v>
      </c>
      <c r="E138" s="38"/>
      <c r="F138" s="66"/>
    </row>
    <row r="139" spans="1:7">
      <c r="A139" s="27"/>
      <c r="B139" s="64" t="s">
        <v>104</v>
      </c>
      <c r="C139" s="65" t="s">
        <v>17</v>
      </c>
      <c r="D139" s="66">
        <v>14</v>
      </c>
      <c r="E139" s="38"/>
      <c r="F139" s="66"/>
    </row>
    <row r="140" spans="1:7" ht="13.5" thickBot="1">
      <c r="A140" s="27"/>
      <c r="B140" s="64" t="s">
        <v>105</v>
      </c>
      <c r="C140" s="65" t="s">
        <v>17</v>
      </c>
      <c r="D140" s="66">
        <v>4</v>
      </c>
      <c r="E140" s="38"/>
      <c r="F140" s="66"/>
    </row>
    <row r="141" spans="1:7" ht="15.75" thickBot="1">
      <c r="A141" s="27"/>
      <c r="B141" s="58" t="s">
        <v>106</v>
      </c>
      <c r="C141" s="65"/>
      <c r="D141" s="66"/>
      <c r="E141" s="38"/>
      <c r="F141" s="70"/>
    </row>
    <row r="142" spans="1:7" ht="13.5" thickTop="1">
      <c r="A142" s="27"/>
      <c r="B142" s="59" t="s">
        <v>107</v>
      </c>
      <c r="C142" s="60" t="s">
        <v>27</v>
      </c>
      <c r="D142" s="62">
        <f>232.50688+608</f>
        <v>840.50688000000002</v>
      </c>
      <c r="E142" s="38"/>
      <c r="F142" s="62"/>
    </row>
    <row r="143" spans="1:7">
      <c r="A143" s="27"/>
      <c r="B143" s="64" t="s">
        <v>108</v>
      </c>
      <c r="C143" s="65" t="s">
        <v>27</v>
      </c>
      <c r="D143" s="66">
        <f>232.50688+608</f>
        <v>840.50688000000002</v>
      </c>
      <c r="E143" s="38"/>
      <c r="F143" s="66"/>
    </row>
    <row r="144" spans="1:7">
      <c r="A144" s="27"/>
      <c r="B144" s="64" t="s">
        <v>32</v>
      </c>
      <c r="C144" s="65" t="s">
        <v>27</v>
      </c>
      <c r="D144" s="66">
        <v>55.28</v>
      </c>
      <c r="E144" s="38"/>
      <c r="F144" s="66"/>
    </row>
    <row r="145" spans="1:7" ht="13.5" thickBot="1">
      <c r="A145" s="27"/>
      <c r="B145" s="64" t="s">
        <v>109</v>
      </c>
      <c r="C145" s="65" t="s">
        <v>27</v>
      </c>
      <c r="D145" s="66">
        <v>163.4</v>
      </c>
      <c r="E145" s="38"/>
      <c r="F145" s="66"/>
      <c r="G145" s="70"/>
    </row>
    <row r="146" spans="1:7" ht="15.75" thickBot="1">
      <c r="A146" s="27"/>
      <c r="B146" s="58" t="s">
        <v>110</v>
      </c>
      <c r="C146" s="34"/>
      <c r="D146" s="35"/>
      <c r="E146" s="38"/>
      <c r="F146" s="36"/>
    </row>
    <row r="147" spans="1:7" ht="13.5" thickTop="1">
      <c r="A147" s="27"/>
      <c r="B147" s="64" t="s">
        <v>111</v>
      </c>
      <c r="C147" s="65" t="s">
        <v>112</v>
      </c>
      <c r="D147" s="66">
        <v>1</v>
      </c>
      <c r="E147" s="38"/>
      <c r="F147" s="70"/>
    </row>
    <row r="148" spans="1:7" ht="15.75" thickBot="1">
      <c r="A148" s="27"/>
      <c r="B148" s="71"/>
      <c r="C148" s="34"/>
      <c r="D148" s="35"/>
      <c r="E148" s="38"/>
      <c r="F148" s="36"/>
    </row>
    <row r="149" spans="1:7" ht="15.75" thickBot="1">
      <c r="A149" s="27"/>
      <c r="B149" s="58" t="s">
        <v>113</v>
      </c>
      <c r="C149" s="65"/>
      <c r="D149" s="66"/>
      <c r="E149" s="38"/>
      <c r="F149" s="70"/>
    </row>
    <row r="150" spans="1:7" ht="13.5" thickTop="1">
      <c r="A150" s="27"/>
      <c r="B150" s="64" t="s">
        <v>114</v>
      </c>
      <c r="C150" s="65" t="s">
        <v>115</v>
      </c>
      <c r="D150" s="66">
        <v>20</v>
      </c>
      <c r="E150" s="38"/>
      <c r="F150" s="70"/>
    </row>
    <row r="151" spans="1:7">
      <c r="A151" s="27"/>
      <c r="B151" s="64" t="s">
        <v>116</v>
      </c>
      <c r="C151" s="65" t="s">
        <v>115</v>
      </c>
      <c r="D151" s="66">
        <v>4</v>
      </c>
      <c r="E151" s="38"/>
      <c r="F151" s="70"/>
    </row>
    <row r="152" spans="1:7">
      <c r="A152" s="27"/>
      <c r="B152" s="64" t="s">
        <v>117</v>
      </c>
      <c r="C152" s="65" t="s">
        <v>115</v>
      </c>
      <c r="D152" s="66">
        <v>28</v>
      </c>
      <c r="E152" s="38"/>
      <c r="F152" s="70"/>
    </row>
    <row r="153" spans="1:7">
      <c r="A153" s="27"/>
      <c r="B153" s="64" t="s">
        <v>118</v>
      </c>
      <c r="C153" s="65" t="s">
        <v>115</v>
      </c>
      <c r="D153" s="66">
        <v>28</v>
      </c>
      <c r="E153" s="38"/>
      <c r="F153" s="70"/>
    </row>
    <row r="154" spans="1:7">
      <c r="A154" s="27"/>
      <c r="B154" s="64" t="s">
        <v>119</v>
      </c>
      <c r="C154" s="65" t="s">
        <v>115</v>
      </c>
      <c r="D154" s="66">
        <v>4</v>
      </c>
      <c r="E154" s="38"/>
      <c r="F154" s="70"/>
    </row>
    <row r="155" spans="1:7">
      <c r="A155" s="27"/>
      <c r="B155" s="64" t="s">
        <v>120</v>
      </c>
      <c r="C155" s="65" t="s">
        <v>115</v>
      </c>
      <c r="D155" s="66">
        <v>11</v>
      </c>
      <c r="E155" s="38"/>
      <c r="F155" s="70"/>
    </row>
    <row r="156" spans="1:7">
      <c r="A156" s="27"/>
      <c r="B156" s="59" t="s">
        <v>121</v>
      </c>
      <c r="C156" s="60" t="s">
        <v>115</v>
      </c>
      <c r="D156" s="62">
        <v>1</v>
      </c>
      <c r="E156" s="38"/>
      <c r="F156" s="63"/>
    </row>
    <row r="157" spans="1:7">
      <c r="A157" s="27"/>
      <c r="B157" s="64" t="s">
        <v>122</v>
      </c>
      <c r="C157" s="65" t="s">
        <v>115</v>
      </c>
      <c r="D157" s="66">
        <v>4</v>
      </c>
      <c r="E157" s="38"/>
      <c r="F157" s="70"/>
    </row>
    <row r="158" spans="1:7">
      <c r="A158" s="27"/>
      <c r="B158" s="64" t="s">
        <v>123</v>
      </c>
      <c r="C158" s="65" t="s">
        <v>115</v>
      </c>
      <c r="D158" s="66">
        <v>8</v>
      </c>
      <c r="E158" s="38"/>
      <c r="F158" s="70"/>
    </row>
    <row r="159" spans="1:7">
      <c r="A159" s="27"/>
      <c r="B159" s="64" t="s">
        <v>124</v>
      </c>
      <c r="C159" s="65" t="s">
        <v>115</v>
      </c>
      <c r="D159" s="66">
        <v>8</v>
      </c>
      <c r="E159" s="38"/>
      <c r="F159" s="70"/>
    </row>
    <row r="160" spans="1:7">
      <c r="A160" s="27"/>
      <c r="B160" s="64" t="s">
        <v>125</v>
      </c>
      <c r="C160" s="65" t="s">
        <v>115</v>
      </c>
      <c r="D160" s="66">
        <v>5</v>
      </c>
      <c r="E160" s="38"/>
      <c r="F160" s="70"/>
    </row>
    <row r="161" spans="1:7">
      <c r="A161" s="27"/>
      <c r="B161" s="64" t="s">
        <v>126</v>
      </c>
      <c r="C161" s="65" t="s">
        <v>115</v>
      </c>
      <c r="D161" s="66">
        <v>2</v>
      </c>
      <c r="E161" s="38"/>
      <c r="F161" s="70"/>
    </row>
    <row r="162" spans="1:7">
      <c r="A162" s="27"/>
      <c r="B162" s="64" t="s">
        <v>127</v>
      </c>
      <c r="C162" s="65" t="s">
        <v>115</v>
      </c>
      <c r="D162" s="66">
        <v>2</v>
      </c>
      <c r="E162" s="38"/>
      <c r="F162" s="70"/>
    </row>
    <row r="163" spans="1:7">
      <c r="A163" s="27"/>
      <c r="B163" s="64" t="s">
        <v>128</v>
      </c>
      <c r="C163" s="65" t="s">
        <v>115</v>
      </c>
      <c r="D163" s="66">
        <v>2</v>
      </c>
      <c r="E163" s="38"/>
      <c r="F163" s="70"/>
    </row>
    <row r="164" spans="1:7">
      <c r="A164" s="27"/>
      <c r="B164" s="64" t="s">
        <v>129</v>
      </c>
      <c r="C164" s="65" t="s">
        <v>115</v>
      </c>
      <c r="D164" s="66">
        <v>1</v>
      </c>
      <c r="E164" s="38"/>
      <c r="F164" s="70"/>
    </row>
    <row r="165" spans="1:7">
      <c r="A165" s="27"/>
      <c r="B165" s="64" t="s">
        <v>130</v>
      </c>
      <c r="C165" s="65" t="s">
        <v>115</v>
      </c>
      <c r="D165" s="66">
        <v>1</v>
      </c>
      <c r="E165" s="38"/>
      <c r="F165" s="70"/>
    </row>
    <row r="166" spans="1:7">
      <c r="A166" s="27"/>
      <c r="B166" s="64" t="s">
        <v>131</v>
      </c>
      <c r="C166" s="65" t="s">
        <v>115</v>
      </c>
      <c r="D166" s="66">
        <v>1</v>
      </c>
      <c r="E166" s="38"/>
      <c r="F166" s="70"/>
    </row>
    <row r="167" spans="1:7">
      <c r="A167" s="27"/>
      <c r="B167" s="64" t="s">
        <v>132</v>
      </c>
      <c r="C167" s="65" t="s">
        <v>115</v>
      </c>
      <c r="D167" s="66">
        <v>1</v>
      </c>
      <c r="E167" s="38"/>
      <c r="F167" s="70"/>
    </row>
    <row r="168" spans="1:7">
      <c r="A168" s="27"/>
      <c r="B168" s="64" t="s">
        <v>133</v>
      </c>
      <c r="C168" s="65" t="s">
        <v>115</v>
      </c>
      <c r="D168" s="66">
        <v>1</v>
      </c>
      <c r="E168" s="38"/>
      <c r="F168" s="70"/>
    </row>
    <row r="169" spans="1:7">
      <c r="A169" s="27"/>
      <c r="B169" s="64" t="s">
        <v>134</v>
      </c>
      <c r="C169" s="65" t="s">
        <v>115</v>
      </c>
      <c r="D169" s="66">
        <v>2</v>
      </c>
      <c r="E169" s="38"/>
      <c r="F169" s="70"/>
    </row>
    <row r="170" spans="1:7">
      <c r="A170" s="27"/>
      <c r="B170" s="64" t="s">
        <v>135</v>
      </c>
      <c r="C170" s="65" t="s">
        <v>115</v>
      </c>
      <c r="D170" s="66">
        <v>1</v>
      </c>
      <c r="E170" s="38"/>
      <c r="F170" s="70"/>
    </row>
    <row r="171" spans="1:7">
      <c r="A171" s="27"/>
      <c r="B171" s="64" t="s">
        <v>136</v>
      </c>
      <c r="C171" s="65" t="s">
        <v>115</v>
      </c>
      <c r="D171" s="66">
        <v>1</v>
      </c>
      <c r="E171" s="38"/>
      <c r="F171" s="70"/>
      <c r="G171" s="52"/>
    </row>
    <row r="172" spans="1:7" ht="15">
      <c r="A172" s="27"/>
      <c r="B172" s="64" t="s">
        <v>137</v>
      </c>
      <c r="C172" s="65" t="s">
        <v>138</v>
      </c>
      <c r="D172" s="66">
        <v>298.47999999999996</v>
      </c>
      <c r="E172" s="38"/>
      <c r="F172" s="70"/>
    </row>
    <row r="173" spans="1:7" ht="13.5" thickBot="1">
      <c r="A173" s="27"/>
      <c r="B173" s="64"/>
      <c r="C173" s="65"/>
      <c r="D173" s="66"/>
      <c r="E173" s="38"/>
      <c r="F173" s="70"/>
    </row>
    <row r="174" spans="1:7" ht="48.75" thickBot="1">
      <c r="A174" s="27"/>
      <c r="B174" s="83" t="s">
        <v>165</v>
      </c>
      <c r="C174" s="84"/>
      <c r="D174" s="64"/>
      <c r="E174" s="38"/>
      <c r="F174" s="64"/>
    </row>
    <row r="175" spans="1:7" ht="13.5" thickTop="1">
      <c r="A175" s="27"/>
      <c r="B175" s="64" t="s">
        <v>166</v>
      </c>
      <c r="C175" s="84" t="s">
        <v>167</v>
      </c>
      <c r="D175" s="85">
        <v>8</v>
      </c>
      <c r="E175" s="38"/>
      <c r="F175" s="86"/>
    </row>
    <row r="176" spans="1:7">
      <c r="A176" s="27"/>
      <c r="B176" s="64" t="s">
        <v>168</v>
      </c>
      <c r="C176" s="84" t="s">
        <v>167</v>
      </c>
      <c r="D176" s="85">
        <v>1</v>
      </c>
      <c r="E176" s="38"/>
      <c r="F176" s="86"/>
    </row>
    <row r="177" spans="1:6">
      <c r="A177" s="27"/>
      <c r="B177" s="64" t="s">
        <v>169</v>
      </c>
      <c r="C177" s="84" t="s">
        <v>170</v>
      </c>
      <c r="D177" s="85">
        <v>1</v>
      </c>
      <c r="E177" s="38"/>
      <c r="F177" s="86"/>
    </row>
    <row r="178" spans="1:6">
      <c r="A178" s="27"/>
      <c r="B178" s="64" t="s">
        <v>171</v>
      </c>
      <c r="C178" s="84" t="s">
        <v>167</v>
      </c>
      <c r="D178" s="85">
        <v>1</v>
      </c>
      <c r="E178" s="38"/>
      <c r="F178" s="86"/>
    </row>
    <row r="179" spans="1:6">
      <c r="A179" s="27"/>
      <c r="B179" s="64" t="s">
        <v>172</v>
      </c>
      <c r="C179" s="84" t="s">
        <v>167</v>
      </c>
      <c r="D179" s="85">
        <v>1</v>
      </c>
      <c r="E179" s="38"/>
      <c r="F179" s="86"/>
    </row>
    <row r="180" spans="1:6">
      <c r="A180" s="27"/>
      <c r="B180" s="64" t="s">
        <v>173</v>
      </c>
      <c r="C180" s="84" t="s">
        <v>174</v>
      </c>
      <c r="D180" s="85"/>
      <c r="E180" s="38"/>
      <c r="F180" s="86"/>
    </row>
    <row r="181" spans="1:6" ht="15.75" thickBot="1">
      <c r="A181" s="27"/>
      <c r="B181" s="71"/>
      <c r="C181" s="34"/>
      <c r="D181" s="35"/>
      <c r="E181" s="38"/>
      <c r="F181" s="36"/>
    </row>
    <row r="182" spans="1:6" ht="15.75" thickBot="1">
      <c r="A182" s="27"/>
      <c r="B182" s="33" t="s">
        <v>139</v>
      </c>
      <c r="C182" s="65"/>
      <c r="D182" s="46"/>
      <c r="E182" s="38"/>
      <c r="F182" s="52"/>
    </row>
    <row r="183" spans="1:6" ht="13.5" thickTop="1">
      <c r="A183" s="27"/>
      <c r="B183" s="59" t="s">
        <v>140</v>
      </c>
      <c r="C183" s="60" t="s">
        <v>115</v>
      </c>
      <c r="D183" s="61">
        <v>1</v>
      </c>
      <c r="E183" s="38"/>
      <c r="F183" s="62"/>
    </row>
    <row r="184" spans="1:6">
      <c r="A184" s="27"/>
      <c r="B184" s="59" t="s">
        <v>141</v>
      </c>
      <c r="C184" s="60" t="s">
        <v>115</v>
      </c>
      <c r="D184" s="61">
        <v>10</v>
      </c>
      <c r="E184" s="38"/>
      <c r="F184" s="62"/>
    </row>
    <row r="185" spans="1:6">
      <c r="A185" s="27"/>
      <c r="B185" s="59" t="s">
        <v>142</v>
      </c>
      <c r="C185" s="60" t="s">
        <v>115</v>
      </c>
      <c r="D185" s="61">
        <v>3</v>
      </c>
      <c r="E185" s="38"/>
      <c r="F185" s="62"/>
    </row>
    <row r="186" spans="1:6">
      <c r="A186" s="27"/>
      <c r="B186" s="59" t="s">
        <v>143</v>
      </c>
      <c r="C186" s="60" t="s">
        <v>115</v>
      </c>
      <c r="D186" s="61">
        <v>2</v>
      </c>
      <c r="E186" s="38"/>
      <c r="F186" s="62"/>
    </row>
    <row r="187" spans="1:6">
      <c r="A187" s="27"/>
      <c r="B187" s="59" t="s">
        <v>144</v>
      </c>
      <c r="C187" s="60" t="s">
        <v>115</v>
      </c>
      <c r="D187" s="61">
        <v>55</v>
      </c>
      <c r="E187" s="38"/>
      <c r="F187" s="62"/>
    </row>
    <row r="188" spans="1:6">
      <c r="A188" s="27"/>
      <c r="B188" s="59" t="s">
        <v>145</v>
      </c>
      <c r="C188" s="60" t="s">
        <v>115</v>
      </c>
      <c r="D188" s="61">
        <v>48</v>
      </c>
      <c r="E188" s="38"/>
      <c r="F188" s="62"/>
    </row>
    <row r="189" spans="1:6">
      <c r="A189" s="27"/>
      <c r="B189" s="59" t="s">
        <v>146</v>
      </c>
      <c r="C189" s="60" t="s">
        <v>115</v>
      </c>
      <c r="D189" s="61">
        <v>5</v>
      </c>
      <c r="E189" s="38"/>
      <c r="F189" s="62"/>
    </row>
    <row r="190" spans="1:6">
      <c r="A190" s="27"/>
      <c r="B190" s="59" t="s">
        <v>147</v>
      </c>
      <c r="C190" s="60" t="s">
        <v>115</v>
      </c>
      <c r="D190" s="61">
        <v>4</v>
      </c>
      <c r="E190" s="38"/>
      <c r="F190" s="62"/>
    </row>
    <row r="191" spans="1:6">
      <c r="A191" s="27"/>
      <c r="B191" s="59" t="s">
        <v>148</v>
      </c>
      <c r="C191" s="60" t="s">
        <v>115</v>
      </c>
      <c r="D191" s="61">
        <v>1</v>
      </c>
      <c r="E191" s="38"/>
      <c r="F191" s="62"/>
    </row>
    <row r="192" spans="1:6">
      <c r="A192" s="27"/>
      <c r="B192" s="59" t="s">
        <v>149</v>
      </c>
      <c r="C192" s="60" t="s">
        <v>115</v>
      </c>
      <c r="D192" s="61">
        <v>3</v>
      </c>
      <c r="E192" s="38"/>
      <c r="F192" s="62"/>
    </row>
    <row r="193" spans="1:8">
      <c r="A193" s="27"/>
      <c r="B193" s="59" t="s">
        <v>150</v>
      </c>
      <c r="C193" s="60" t="s">
        <v>151</v>
      </c>
      <c r="D193" s="61">
        <v>1</v>
      </c>
      <c r="E193" s="38"/>
      <c r="F193" s="62"/>
    </row>
    <row r="194" spans="1:8" ht="15.75" thickBot="1">
      <c r="A194" s="27"/>
      <c r="B194" s="71"/>
      <c r="C194" s="34"/>
      <c r="D194" s="35"/>
      <c r="E194" s="36"/>
      <c r="F194" s="36"/>
    </row>
    <row r="195" spans="1:8" ht="15.75" customHeight="1" thickBot="1">
      <c r="A195" s="27"/>
      <c r="B195" s="33" t="s">
        <v>152</v>
      </c>
      <c r="C195" s="33" t="s">
        <v>153</v>
      </c>
      <c r="D195" s="33"/>
      <c r="E195" s="33"/>
      <c r="F195" s="72">
        <f>SUM(F13:F137)</f>
        <v>0</v>
      </c>
    </row>
    <row r="196" spans="1:8" ht="13.5" thickTop="1">
      <c r="A196" s="27"/>
      <c r="B196" s="37" t="s">
        <v>154</v>
      </c>
      <c r="C196" s="34"/>
      <c r="D196" s="35"/>
      <c r="E196" s="36"/>
      <c r="F196" s="36"/>
      <c r="H196" s="73"/>
    </row>
    <row r="197" spans="1:8">
      <c r="A197" s="27"/>
      <c r="B197" s="37" t="s">
        <v>155</v>
      </c>
      <c r="C197" s="34"/>
      <c r="D197" s="74">
        <v>0.1</v>
      </c>
      <c r="E197" s="36"/>
      <c r="F197" s="36">
        <f>ROUND(F195*D197,2)</f>
        <v>0</v>
      </c>
    </row>
    <row r="198" spans="1:8">
      <c r="A198" s="27"/>
      <c r="B198" s="37" t="s">
        <v>156</v>
      </c>
      <c r="C198" s="34"/>
      <c r="D198" s="74">
        <v>0.04</v>
      </c>
      <c r="E198" s="36"/>
      <c r="F198" s="36">
        <f>ROUND(F195*D198,2)</f>
        <v>0</v>
      </c>
    </row>
    <row r="199" spans="1:8">
      <c r="A199" s="27"/>
      <c r="B199" s="37" t="s">
        <v>157</v>
      </c>
      <c r="C199" s="34"/>
      <c r="D199" s="74">
        <v>0.04</v>
      </c>
      <c r="E199" s="36"/>
      <c r="F199" s="36">
        <f>ROUND(D199*F195,2)</f>
        <v>0</v>
      </c>
    </row>
    <row r="200" spans="1:8">
      <c r="A200" s="27"/>
      <c r="B200" s="37" t="s">
        <v>158</v>
      </c>
      <c r="C200" s="34"/>
      <c r="D200" s="74">
        <v>0.01</v>
      </c>
      <c r="E200" s="36"/>
      <c r="F200" s="36">
        <f>ROUND(F195*D200,2)</f>
        <v>0</v>
      </c>
    </row>
    <row r="201" spans="1:8">
      <c r="A201" s="27"/>
      <c r="B201" s="37" t="s">
        <v>159</v>
      </c>
      <c r="C201" s="34"/>
      <c r="D201" s="74">
        <v>4.4999999999999998E-2</v>
      </c>
      <c r="E201" s="75"/>
      <c r="F201" s="36">
        <f>ROUND(F195*D201,2)</f>
        <v>0</v>
      </c>
    </row>
    <row r="202" spans="1:8" ht="15.75" customHeight="1">
      <c r="A202" s="27"/>
      <c r="B202" s="37" t="s">
        <v>160</v>
      </c>
      <c r="C202" s="34"/>
      <c r="D202" s="74">
        <v>0.05</v>
      </c>
      <c r="E202" s="75"/>
      <c r="F202" s="36">
        <f>ROUND(F195*D202,2)</f>
        <v>0</v>
      </c>
    </row>
    <row r="203" spans="1:8">
      <c r="A203" s="27"/>
      <c r="B203" s="37"/>
      <c r="C203" s="34"/>
      <c r="D203" s="74">
        <v>1E-3</v>
      </c>
      <c r="E203" s="36"/>
      <c r="F203" s="36">
        <f>ROUND(F195*D203,2)</f>
        <v>0</v>
      </c>
    </row>
    <row r="204" spans="1:8">
      <c r="A204" s="27"/>
      <c r="B204" s="37" t="s">
        <v>161</v>
      </c>
      <c r="C204" s="34"/>
      <c r="D204" s="74"/>
      <c r="E204" s="36"/>
      <c r="F204" s="36"/>
    </row>
    <row r="205" spans="1:8">
      <c r="A205" s="27"/>
      <c r="B205" s="1"/>
      <c r="C205" s="34"/>
      <c r="D205" s="74">
        <v>0.18</v>
      </c>
      <c r="E205" s="36"/>
      <c r="F205" s="36">
        <f>ROUND(F197*D205,2)</f>
        <v>0</v>
      </c>
    </row>
    <row r="206" spans="1:8" ht="13.5" thickBot="1">
      <c r="A206" s="27"/>
      <c r="B206" s="1"/>
      <c r="C206" s="34"/>
      <c r="D206" s="35"/>
      <c r="E206" s="36"/>
      <c r="F206" s="36"/>
    </row>
    <row r="207" spans="1:8" ht="13.5" customHeight="1" thickBot="1">
      <c r="A207" s="27"/>
      <c r="B207" s="1"/>
      <c r="C207" s="33" t="s">
        <v>162</v>
      </c>
      <c r="D207" s="33"/>
      <c r="E207" s="33"/>
      <c r="F207" s="72">
        <f>SUM(F197:F206)</f>
        <v>0</v>
      </c>
    </row>
    <row r="208" spans="1:8" ht="13.5" thickTop="1">
      <c r="A208" s="27"/>
      <c r="B208" s="1"/>
      <c r="C208" s="76"/>
      <c r="D208" s="77"/>
      <c r="E208" s="78"/>
      <c r="F208" s="78"/>
    </row>
    <row r="209" spans="1:6" ht="13.5" thickBot="1">
      <c r="A209" s="27"/>
      <c r="B209" s="1"/>
      <c r="C209" s="76"/>
      <c r="D209" s="77"/>
      <c r="E209" s="78"/>
      <c r="F209" s="78"/>
    </row>
    <row r="210" spans="1:6" ht="13.5" customHeight="1" thickBot="1">
      <c r="A210" s="27"/>
      <c r="B210" s="1"/>
      <c r="C210" s="33" t="s">
        <v>163</v>
      </c>
      <c r="D210" s="33"/>
      <c r="E210" s="33"/>
      <c r="F210" s="72">
        <f>+F195+F207</f>
        <v>0</v>
      </c>
    </row>
    <row r="211" spans="1:6" ht="13.5" thickTop="1">
      <c r="A211" s="27"/>
      <c r="B211" s="37"/>
      <c r="C211" s="76"/>
      <c r="D211" s="77"/>
      <c r="E211" s="78"/>
      <c r="F211" s="78"/>
    </row>
    <row r="212" spans="1:6">
      <c r="A212" s="27"/>
      <c r="B212" s="37"/>
      <c r="C212" s="76"/>
      <c r="D212" s="77"/>
      <c r="E212" s="78"/>
      <c r="F212" s="78"/>
    </row>
    <row r="213" spans="1:6">
      <c r="A213" s="27"/>
      <c r="B213" s="79"/>
      <c r="C213" s="76"/>
      <c r="D213" s="77"/>
      <c r="E213" s="78"/>
      <c r="F213" s="78"/>
    </row>
    <row r="214" spans="1:6">
      <c r="A214" s="27"/>
      <c r="B214" s="79"/>
      <c r="C214" s="76"/>
      <c r="D214" s="77"/>
      <c r="E214" s="78"/>
      <c r="F214" s="78"/>
    </row>
    <row r="215" spans="1:6">
      <c r="A215" s="27"/>
      <c r="B215" s="37"/>
      <c r="C215" s="76"/>
      <c r="D215" s="77"/>
      <c r="E215" s="78"/>
      <c r="F215" s="78"/>
    </row>
    <row r="216" spans="1:6" ht="15.75" customHeight="1">
      <c r="A216" s="27"/>
      <c r="B216" s="79"/>
    </row>
    <row r="217" spans="1:6">
      <c r="B217" s="79"/>
    </row>
    <row r="218" spans="1:6">
      <c r="B218" s="79"/>
    </row>
    <row r="219" spans="1:6" ht="15.75" customHeight="1">
      <c r="A219" s="27"/>
      <c r="B219" s="79"/>
    </row>
    <row r="220" spans="1:6">
      <c r="B220" s="79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rowBreaks count="1" manualBreakCount="1">
    <brk id="19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#52 (María Petronila Rodríguez)</vt:lpstr>
      <vt:lpstr>'#52 (María Petronila Rodríguez)'!Print_Area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2019-04-03T20:55:09Z</dcterms:created>
  <dcterms:modified xsi:type="dcterms:W3CDTF">2019-06-21T15:15:28Z</dcterms:modified>
</cp:coreProperties>
</file>